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14" activeTab="5"/>
  </bookViews>
  <sheets>
    <sheet name="MENU" sheetId="1" r:id="rId1"/>
    <sheet name="DIRECT SERVICES" sheetId="2" r:id="rId2"/>
    <sheet name="HP - JAPAN main ports" sheetId="3" r:id="rId3"/>
    <sheet name="HP - JAPAN out ports" sheetId="4" r:id="rId4"/>
    <sheet name="HP - CHINA (PRD)" sheetId="5" r:id="rId5"/>
    <sheet name="HP - CHINA (via BUS)" sheetId="6" r:id="rId6"/>
  </sheets>
  <definedNames/>
  <calcPr fullCalcOnLoad="1"/>
</workbook>
</file>

<file path=xl/sharedStrings.xml><?xml version="1.0" encoding="utf-8"?>
<sst xmlns="http://schemas.openxmlformats.org/spreadsheetml/2006/main" count="566" uniqueCount="198">
  <si>
    <t>VESSEL</t>
  </si>
  <si>
    <t>VOYAGE</t>
  </si>
  <si>
    <t>XIAMEN</t>
  </si>
  <si>
    <t>BUSAN</t>
  </si>
  <si>
    <t>Terminal</t>
  </si>
  <si>
    <t xml:space="preserve">VICONSHIP As General Agent for DONGYOUNG SHIPPING Co., Ltd.
</t>
  </si>
  <si>
    <t>* For booking and further details, please contact DONGYOUNG SHIPPING CO., LTD.</t>
  </si>
  <si>
    <t>DONGYOUNG SHIPPING Hanoi Office</t>
  </si>
  <si>
    <t>E-mail: alex.ag@viconship.com</t>
  </si>
  <si>
    <t xml:space="preserve"> </t>
  </si>
  <si>
    <t>Booking/CS:</t>
  </si>
  <si>
    <t>HONG KONG</t>
  </si>
  <si>
    <t>* The schedule is subject to change with or without prior notice.</t>
  </si>
  <si>
    <t>Haiphong  -  Hongkong - Busan - Inchon - Hongkong - Haiphong</t>
  </si>
  <si>
    <t>GREEN PORT</t>
  </si>
  <si>
    <t>Add: 47 Cua Dong Street, Hoan Kiem Dist, Hanoi, Vietnam</t>
  </si>
  <si>
    <t>Web: www.viconship.com &amp; www.pcsline.co.kr</t>
  </si>
  <si>
    <t>TOKYO</t>
  </si>
  <si>
    <t>YOKOHAMA</t>
  </si>
  <si>
    <t>NAGOYA</t>
  </si>
  <si>
    <t>KOBE</t>
  </si>
  <si>
    <t>TUE-5 days</t>
  </si>
  <si>
    <t>SHIMIZU</t>
  </si>
  <si>
    <t>SENDAI</t>
  </si>
  <si>
    <t>TOMAKOMAI</t>
  </si>
  <si>
    <t>NIIGATA</t>
  </si>
  <si>
    <t xml:space="preserve">OSAKA </t>
  </si>
  <si>
    <t>1. Transit service to JAPAN (BIH svc):</t>
  </si>
  <si>
    <t>SAT- 7 days</t>
  </si>
  <si>
    <t>THU- 7 days</t>
  </si>
  <si>
    <t>TUE- 5 days</t>
  </si>
  <si>
    <t>SAT- 2 days</t>
  </si>
  <si>
    <t>MOJI</t>
  </si>
  <si>
    <t>TUE- 12 days</t>
  </si>
  <si>
    <t>HAKATA</t>
  </si>
  <si>
    <t>ETD HAIPHONG</t>
  </si>
  <si>
    <t>SATURDAY</t>
  </si>
  <si>
    <t>THURSDAY</t>
  </si>
  <si>
    <t>NANSHA</t>
  </si>
  <si>
    <t xml:space="preserve">Haiphong  -  Busan  -  Osaka  -  Kobe  -  Tokyo  -  Yokohama  -  Nagoya  -  Moji  -  Hakata  </t>
  </si>
  <si>
    <t>HACHINOHE</t>
  </si>
  <si>
    <t>ONAHAMA</t>
  </si>
  <si>
    <t>HITACHINAKA</t>
  </si>
  <si>
    <t>SAKATA</t>
  </si>
  <si>
    <t>OITA</t>
  </si>
  <si>
    <t>WED- 13 days</t>
  </si>
  <si>
    <t>SAT- 16 days</t>
  </si>
  <si>
    <t>SUN- 17 days</t>
  </si>
  <si>
    <t>MON- 18 days</t>
  </si>
  <si>
    <t>SUN- 10 days</t>
  </si>
  <si>
    <t>FRI- 8 days</t>
  </si>
  <si>
    <t>KUNSAN</t>
  </si>
  <si>
    <t>HUANGPU</t>
  </si>
  <si>
    <t>HESHAN</t>
  </si>
  <si>
    <t>T/s via BUSAN</t>
  </si>
  <si>
    <t>QINGDAO</t>
  </si>
  <si>
    <t>XINGANG</t>
  </si>
  <si>
    <t>DALIAN</t>
  </si>
  <si>
    <t>Haiphong  -  Busan  -  Qingdao  -  Xingang  -  Dalian</t>
  </si>
  <si>
    <t>1. Transit service to CHINA (BIH svc):</t>
  </si>
  <si>
    <t>JAPAN OUT PORTS    (T/s via BUSAN)</t>
  </si>
  <si>
    <t>JAPAN MAIN PORTS    (T/s via BUSAN)</t>
  </si>
  <si>
    <t>TOYAMA</t>
  </si>
  <si>
    <t>Click here to:</t>
  </si>
  <si>
    <t>For more information, please contact:</t>
  </si>
  <si>
    <t>Add: 47 Cua Dong Street, Hoan Kiem Dist, Hanoi City</t>
  </si>
  <si>
    <t>VICONSHIP As General Agent for DONGYOUNG SHIPPING Co., Ltd.</t>
  </si>
  <si>
    <t>Website: http://www.pcsline.co.kr/</t>
  </si>
  <si>
    <t>alex.ag@viconship.com</t>
  </si>
  <si>
    <t>hung.ag@viconship.com</t>
  </si>
  <si>
    <t>DIRECT SERVICE</t>
  </si>
  <si>
    <t>CHINA (T/s via BUSAN)</t>
  </si>
  <si>
    <t>JAPAN main ports (T/s via BUSAN)</t>
  </si>
  <si>
    <t>JAPAN out ports (T/s via BUSAN)</t>
  </si>
  <si>
    <t>DongYoung Hanoi Office</t>
  </si>
  <si>
    <t>DongYoung Hai Phong Office</t>
  </si>
  <si>
    <t>: +84 903 226 330</t>
  </si>
  <si>
    <t>: +84 984 847 607</t>
  </si>
  <si>
    <t>Booking PICs:</t>
  </si>
  <si>
    <t xml:space="preserve">Sales PICs: </t>
  </si>
  <si>
    <t>Ms. Thu</t>
  </si>
  <si>
    <t>Ms. Luong</t>
  </si>
  <si>
    <t>Exports Docs Team:</t>
  </si>
  <si>
    <t>Ext: 12</t>
  </si>
  <si>
    <t>luong.ag@viconship.com</t>
  </si>
  <si>
    <t>thu.ag@viconship.com</t>
  </si>
  <si>
    <t>Ops Team:</t>
  </si>
  <si>
    <t>Mr. Quyen</t>
  </si>
  <si>
    <t>: +84 904 832 556</t>
  </si>
  <si>
    <t>quyen.ag@viconship.com</t>
  </si>
  <si>
    <t>VICONSHIP As General Agent</t>
  </si>
  <si>
    <t>Mr. Au</t>
  </si>
  <si>
    <t>Mr. Hung</t>
  </si>
  <si>
    <t>Ms. Van</t>
  </si>
  <si>
    <t>van.ag@viconship.com</t>
  </si>
  <si>
    <t>accept P4,charcoal</t>
  </si>
  <si>
    <t>LANSHI</t>
  </si>
  <si>
    <t>FOSHAN</t>
  </si>
  <si>
    <t>MIZUSHIMA</t>
  </si>
  <si>
    <t>STOP</t>
  </si>
  <si>
    <t>Haiphong  -  Busan  -  Niigata  -  Tomakomai  -  Akita  -  Toyama  -  Hachinohe  -  Sendai  -  Shimizu  -  Mizushima  -  Hitachinaka  -  Sakata  -  Onahama</t>
  </si>
  <si>
    <t>SAT-9 days</t>
  </si>
  <si>
    <t>SUN-10 days</t>
  </si>
  <si>
    <t>MON-11 days</t>
  </si>
  <si>
    <t>SHEKOU</t>
  </si>
  <si>
    <t>TUE - 3 days</t>
  </si>
  <si>
    <t>PYEONGTAEK</t>
  </si>
  <si>
    <t xml:space="preserve">THURSDAY </t>
  </si>
  <si>
    <t>THU- 5 days</t>
  </si>
  <si>
    <t xml:space="preserve">Ms. Ngọc: </t>
  </si>
  <si>
    <t>: +84 976 069 604</t>
  </si>
  <si>
    <t>Ext: 205</t>
  </si>
  <si>
    <t>ngoc.ag@viconship.com</t>
  </si>
  <si>
    <t>Ext: 595</t>
  </si>
  <si>
    <t>Ext: 212</t>
  </si>
  <si>
    <t>Mr. Chuc</t>
  </si>
  <si>
    <t>: +84 888 339 685</t>
  </si>
  <si>
    <t>Ext: 204</t>
  </si>
  <si>
    <t>Ms. Ngọc (Ext: 205)</t>
  </si>
  <si>
    <t>Tel: (+84) 243 747 0886  ,   Fax:  (+84) 243 845 4819</t>
  </si>
  <si>
    <t>Tel: (+84) 225 3836 705  ,   Fax:  (+84) 225 3978 876</t>
  </si>
  <si>
    <t>Add:  3rd Floor, 11 Vo Thi Sau, Ngo Quyen, Hai Phong</t>
  </si>
  <si>
    <t>Ext: 13</t>
  </si>
  <si>
    <t>Haiphong  - Xiamen - Incheon - KwangYang - Busan - Haiphong</t>
  </si>
  <si>
    <t>INCHEON</t>
  </si>
  <si>
    <t>KWANGYANG</t>
  </si>
  <si>
    <t>MON - 2 days</t>
  </si>
  <si>
    <t>FRI - 6 days</t>
  </si>
  <si>
    <t>SUN - 8 days</t>
  </si>
  <si>
    <t>2. Transit service to JAPAN (KHX svc):</t>
  </si>
  <si>
    <t>SUN-8 days</t>
  </si>
  <si>
    <t>THU-12 days</t>
  </si>
  <si>
    <t>FRI-13 days</t>
  </si>
  <si>
    <t>SAT-14 days</t>
  </si>
  <si>
    <t>SUN- 15 days</t>
  </si>
  <si>
    <t>WED- 11 days</t>
  </si>
  <si>
    <t>FRI- 13 days</t>
  </si>
  <si>
    <t>MON- 16 days</t>
  </si>
  <si>
    <t>THU- 19 days</t>
  </si>
  <si>
    <t>FRI- 20 days</t>
  </si>
  <si>
    <t>TUE- 21 days</t>
  </si>
  <si>
    <t>2. Transit service to CHINA (KHX svc):</t>
  </si>
  <si>
    <t>SUN- 8 days</t>
  </si>
  <si>
    <t>HAI AN</t>
  </si>
  <si>
    <t>HANJIN NEW PORT</t>
  </si>
  <si>
    <t>PYEONG TACK PCTC</t>
  </si>
  <si>
    <t>HAITIAN CNTR TML</t>
  </si>
  <si>
    <t>CHIWAN CNTR TML</t>
  </si>
  <si>
    <t>E1 CTNR TML</t>
  </si>
  <si>
    <t>SM GWANGYANG TML</t>
  </si>
  <si>
    <t>HUTCHISON PORTS</t>
  </si>
  <si>
    <t>BPT SINSEONDAE</t>
  </si>
  <si>
    <t>HONGKONG FLOATA TML</t>
  </si>
  <si>
    <t>BCT</t>
  </si>
  <si>
    <t>BCT SINSEONDAE</t>
  </si>
  <si>
    <t>chuc.ag@viconship.com</t>
  </si>
  <si>
    <t>THU / SAT</t>
  </si>
  <si>
    <t>SCS</t>
  </si>
  <si>
    <t>IHN</t>
  </si>
  <si>
    <t>PCT</t>
  </si>
  <si>
    <t>HONGKONG</t>
  </si>
  <si>
    <t>TRANSIT HONGKONG / SHEKOU</t>
  </si>
  <si>
    <t>SUN - 1 DAY</t>
  </si>
  <si>
    <t>THU - 7 DAYS</t>
  </si>
  <si>
    <t>FRI - 8 DAYS</t>
  </si>
  <si>
    <t>SAT - 9 DAYS</t>
  </si>
  <si>
    <t>Haiphong - Shekou - Incheon - Pyeongtaek - Haiphong</t>
  </si>
  <si>
    <t>FRI - 7 days</t>
  </si>
  <si>
    <t>SAT - 8 days</t>
  </si>
  <si>
    <t>SUN - 2 day</t>
  </si>
  <si>
    <t>SAT - 1 DAYS</t>
  </si>
  <si>
    <t>SUN - 1 days</t>
  </si>
  <si>
    <t>GUNSAN TML</t>
  </si>
  <si>
    <t xml:space="preserve">PEGASUS PETA </t>
  </si>
  <si>
    <t>CHINA (PRD)</t>
  </si>
  <si>
    <t>Mr. Son</t>
  </si>
  <si>
    <t>: +84 941 119 650</t>
  </si>
  <si>
    <t>1932N</t>
  </si>
  <si>
    <t>DONGJIN AUBE</t>
  </si>
  <si>
    <t>7/ 15 days</t>
  </si>
  <si>
    <t>1. Direct Service (IHS svc):         Haiphong  - Shekou - Xiamen - Pyeongtaek - Inchon - Hongkong - Haiphong</t>
  </si>
  <si>
    <t>2. Direct Service (KHX svc):</t>
  </si>
  <si>
    <t>3. Direct Service (IHP svc):</t>
  </si>
  <si>
    <t>4. Direct Service (BIH svc):</t>
  </si>
  <si>
    <t>1. Transit Service to CHINA (every THURSDAY/SATURDAY):     Haiphong  -  Hongkong/Shekou  -  Huangpu  -  Nansha  -  Heshan  -  Lanshi  - Foshan</t>
  </si>
  <si>
    <t xml:space="preserve">SM TOKYO </t>
  </si>
  <si>
    <t xml:space="preserve">STAR EXPLORER </t>
  </si>
  <si>
    <t xml:space="preserve">STAR FRONTIER </t>
  </si>
  <si>
    <t>PANCON VICTORY</t>
  </si>
  <si>
    <t>SUNNY CALLA</t>
  </si>
  <si>
    <t>Mr. Quang Hùng</t>
  </si>
  <si>
    <t>:+84 984 196 816</t>
  </si>
  <si>
    <t>Ext 208</t>
  </si>
  <si>
    <t>hungnq.ag@viconship.com</t>
  </si>
  <si>
    <t>FESCO TRADER</t>
  </si>
  <si>
    <t>son.ag@viconship.com</t>
  </si>
  <si>
    <t xml:space="preserve"> </t>
  </si>
  <si>
    <r>
      <t xml:space="preserve">PANCON VICTORY - </t>
    </r>
    <r>
      <rPr>
        <b/>
        <sz val="12"/>
        <color indexed="10"/>
        <rFont val="Times New Roman"/>
        <family val="1"/>
      </rPr>
      <t>SKIP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</si>
</sst>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"/>
    <numFmt numFmtId="173" formatCode="[$-409]d/mmm;@"/>
    <numFmt numFmtId="174" formatCode="dd/mm"/>
    <numFmt numFmtId="175" formatCode="[$-409]d\-mmm;@"/>
    <numFmt numFmtId="176" formatCode="0000\N"/>
    <numFmt numFmtId="177" formatCode="[$-409]d/mmm/yy;@"/>
    <numFmt numFmtId="178" formatCode="[$-409]dddd\,\ mmmm\ d\,\ yyyy"/>
    <numFmt numFmtId="179" formatCode="[$-409]h:mm:ss\ AM/PM"/>
    <numFmt numFmtId="180" formatCode="0000\E"/>
    <numFmt numFmtId="181" formatCode="000"/>
    <numFmt numFmtId="182" formatCode="000\N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</numFmts>
  <fonts count="120">
    <font>
      <sz val="12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name val="ＭＳ Ｐゴシック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4"/>
      <name val="ARIAL"/>
      <family val="2"/>
    </font>
    <font>
      <sz val="11"/>
      <name val="宋体"/>
      <family val="0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20"/>
      <color indexed="10"/>
      <name val="Arial"/>
      <family val="2"/>
    </font>
    <font>
      <sz val="14"/>
      <name val="宋体"/>
      <family val="0"/>
    </font>
    <font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宋体"/>
      <family val="0"/>
    </font>
    <font>
      <sz val="14"/>
      <name val="Times New Roman"/>
      <family val="1"/>
    </font>
    <font>
      <u val="single"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6"/>
      <name val="宋体"/>
      <family val="0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color indexed="12"/>
      <name val="Times New Roman"/>
      <family val="1"/>
    </font>
    <font>
      <sz val="13"/>
      <name val="Times New Roman"/>
      <family val="1"/>
    </font>
    <font>
      <u val="single"/>
      <sz val="13"/>
      <color indexed="12"/>
      <name val="Times New Roman"/>
      <family val="1"/>
    </font>
    <font>
      <sz val="13"/>
      <name val="宋体"/>
      <family val="0"/>
    </font>
    <font>
      <b/>
      <i/>
      <u val="single"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0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3"/>
      <name val="宋体"/>
      <family val="0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宋体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30"/>
      <name val="Cambria"/>
      <family val="1"/>
    </font>
    <font>
      <b/>
      <sz val="12"/>
      <color indexed="30"/>
      <name val="Cambria"/>
      <family val="1"/>
    </font>
    <font>
      <b/>
      <u val="single"/>
      <sz val="12"/>
      <color indexed="30"/>
      <name val="Cambria"/>
      <family val="1"/>
    </font>
    <font>
      <b/>
      <sz val="16"/>
      <color indexed="10"/>
      <name val="Arial"/>
      <family val="2"/>
    </font>
    <font>
      <sz val="13"/>
      <color indexed="12"/>
      <name val="Times New Roman"/>
      <family val="1"/>
    </font>
    <font>
      <b/>
      <sz val="10"/>
      <color indexed="10"/>
      <name val="宋体"/>
      <family val="0"/>
    </font>
    <font>
      <sz val="12"/>
      <color indexed="8"/>
      <name val="Times New Roman"/>
      <family val="1"/>
    </font>
    <font>
      <sz val="13"/>
      <color indexed="12"/>
      <name val="Arial"/>
      <family val="2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Arial"/>
      <family val="2"/>
    </font>
    <font>
      <b/>
      <sz val="22"/>
      <color indexed="30"/>
      <name val=".VnSouthernH"/>
      <family val="2"/>
    </font>
    <font>
      <b/>
      <sz val="22"/>
      <color indexed="30"/>
      <name val=".VnRevueH"/>
      <family val="2"/>
    </font>
    <font>
      <sz val="28"/>
      <color indexed="30"/>
      <name val=".VnRevueH"/>
      <family val="2"/>
    </font>
    <font>
      <sz val="26"/>
      <color indexed="30"/>
      <name val=".VnRevueH"/>
      <family val="2"/>
    </font>
    <font>
      <b/>
      <sz val="22"/>
      <color indexed="30"/>
      <name val=".Vn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CC"/>
      <name val="Arial"/>
      <family val="2"/>
    </font>
    <font>
      <sz val="11"/>
      <color rgb="FF0000FF"/>
      <name val="Arial"/>
      <family val="2"/>
    </font>
    <font>
      <b/>
      <sz val="20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rgb="FF0070C0"/>
      <name val="Cambria"/>
      <family val="1"/>
    </font>
    <font>
      <b/>
      <sz val="12"/>
      <color rgb="FF0070C0"/>
      <name val="Cambria"/>
      <family val="1"/>
    </font>
    <font>
      <b/>
      <u val="single"/>
      <sz val="12"/>
      <color rgb="FF0070C0"/>
      <name val="Cambria"/>
      <family val="1"/>
    </font>
    <font>
      <b/>
      <sz val="16"/>
      <color rgb="FFFF0000"/>
      <name val="Arial"/>
      <family val="2"/>
    </font>
    <font>
      <b/>
      <u val="single"/>
      <sz val="13"/>
      <color rgb="FF0000FF"/>
      <name val="Times New Roman"/>
      <family val="1"/>
    </font>
    <font>
      <sz val="13"/>
      <color rgb="FF0000FF"/>
      <name val="Times New Roman"/>
      <family val="1"/>
    </font>
    <font>
      <b/>
      <sz val="10"/>
      <color rgb="FFFF0000"/>
      <name val="宋体"/>
      <family val="0"/>
    </font>
    <font>
      <sz val="12"/>
      <color theme="1"/>
      <name val="Times New Roman"/>
      <family val="1"/>
    </font>
    <font>
      <sz val="13"/>
      <color rgb="FF0000FF"/>
      <name val="Arial"/>
      <family val="2"/>
    </font>
    <font>
      <sz val="11"/>
      <color rgb="FF0000FF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/>
      <right/>
      <top style="thin"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395">
    <xf numFmtId="0" fontId="0" fillId="0" borderId="0" xfId="0" applyAlignment="1">
      <alignment/>
    </xf>
    <xf numFmtId="173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3" fontId="14" fillId="0" borderId="0" xfId="0" applyNumberFormat="1" applyFont="1" applyFill="1" applyBorder="1" applyAlignment="1">
      <alignment horizontal="left" vertical="center"/>
    </xf>
    <xf numFmtId="17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3" fontId="8" fillId="33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72" fontId="5" fillId="34" borderId="10" xfId="6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5" fontId="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74" fontId="5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05" fillId="0" borderId="0" xfId="0" applyFont="1" applyFill="1" applyAlignment="1">
      <alignment/>
    </xf>
    <xf numFmtId="0" fontId="17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5" fillId="35" borderId="12" xfId="69" applyNumberFormat="1" applyFont="1" applyFill="1" applyBorder="1" applyAlignment="1">
      <alignment vertical="center"/>
      <protection/>
    </xf>
    <xf numFmtId="172" fontId="5" fillId="35" borderId="13" xfId="69" applyNumberFormat="1" applyFont="1" applyFill="1" applyBorder="1" applyAlignment="1">
      <alignment vertical="center"/>
      <protection/>
    </xf>
    <xf numFmtId="172" fontId="5" fillId="35" borderId="14" xfId="69" applyNumberFormat="1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36" borderId="16" xfId="0" applyFont="1" applyFill="1" applyBorder="1" applyAlignment="1">
      <alignment horizontal="center" vertical="center"/>
    </xf>
    <xf numFmtId="0" fontId="107" fillId="36" borderId="18" xfId="0" applyFont="1" applyFill="1" applyBorder="1" applyAlignment="1">
      <alignment horizontal="center" vertical="center"/>
    </xf>
    <xf numFmtId="0" fontId="107" fillId="3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7" fillId="36" borderId="19" xfId="0" applyFont="1" applyFill="1" applyBorder="1" applyAlignment="1">
      <alignment horizontal="center" vertical="center"/>
    </xf>
    <xf numFmtId="0" fontId="107" fillId="36" borderId="2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07" fillId="36" borderId="15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3" fillId="37" borderId="0" xfId="0" applyFont="1" applyFill="1" applyAlignment="1">
      <alignment/>
    </xf>
    <xf numFmtId="0" fontId="19" fillId="0" borderId="0" xfId="0" applyFont="1" applyAlignment="1">
      <alignment/>
    </xf>
    <xf numFmtId="0" fontId="108" fillId="37" borderId="0" xfId="0" applyFont="1" applyFill="1" applyAlignment="1">
      <alignment/>
    </xf>
    <xf numFmtId="0" fontId="109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10" fillId="37" borderId="0" xfId="53" applyFont="1" applyFill="1" applyAlignment="1" applyProtection="1">
      <alignment/>
      <protection/>
    </xf>
    <xf numFmtId="0" fontId="18" fillId="37" borderId="0" xfId="0" applyFont="1" applyFill="1" applyBorder="1" applyAlignment="1">
      <alignment/>
    </xf>
    <xf numFmtId="0" fontId="24" fillId="37" borderId="0" xfId="53" applyFont="1" applyFill="1" applyAlignment="1" applyProtection="1">
      <alignment/>
      <protection/>
    </xf>
    <xf numFmtId="0" fontId="18" fillId="37" borderId="0" xfId="0" applyFont="1" applyFill="1" applyAlignment="1">
      <alignment/>
    </xf>
    <xf numFmtId="0" fontId="25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/>
    </xf>
    <xf numFmtId="0" fontId="26" fillId="37" borderId="0" xfId="0" applyFont="1" applyFill="1" applyBorder="1" applyAlignment="1">
      <alignment/>
    </xf>
    <xf numFmtId="0" fontId="27" fillId="37" borderId="0" xfId="0" applyFont="1" applyFill="1" applyBorder="1" applyAlignment="1">
      <alignment/>
    </xf>
    <xf numFmtId="0" fontId="28" fillId="37" borderId="0" xfId="0" applyFont="1" applyFill="1" applyAlignment="1">
      <alignment/>
    </xf>
    <xf numFmtId="0" fontId="28" fillId="0" borderId="0" xfId="0" applyFont="1" applyAlignment="1">
      <alignment/>
    </xf>
    <xf numFmtId="0" fontId="29" fillId="37" borderId="0" xfId="0" applyFont="1" applyFill="1" applyAlignment="1">
      <alignment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37" borderId="0" xfId="0" applyFont="1" applyFill="1" applyAlignment="1">
      <alignment vertical="center"/>
    </xf>
    <xf numFmtId="0" fontId="111" fillId="37" borderId="0" xfId="0" applyFont="1" applyFill="1" applyAlignment="1">
      <alignment vertical="center"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32" fillId="0" borderId="0" xfId="0" applyFont="1" applyAlignment="1">
      <alignment/>
    </xf>
    <xf numFmtId="0" fontId="33" fillId="37" borderId="0" xfId="0" applyFont="1" applyFill="1" applyAlignment="1">
      <alignment/>
    </xf>
    <xf numFmtId="0" fontId="34" fillId="0" borderId="0" xfId="0" applyFont="1" applyAlignment="1">
      <alignment/>
    </xf>
    <xf numFmtId="0" fontId="32" fillId="37" borderId="0" xfId="0" applyFont="1" applyFill="1" applyAlignment="1">
      <alignment/>
    </xf>
    <xf numFmtId="0" fontId="35" fillId="0" borderId="0" xfId="53" applyFont="1" applyAlignment="1" applyProtection="1">
      <alignment/>
      <protection/>
    </xf>
    <xf numFmtId="0" fontId="34" fillId="37" borderId="0" xfId="0" applyFont="1" applyFill="1" applyAlignment="1">
      <alignment/>
    </xf>
    <xf numFmtId="0" fontId="34" fillId="0" borderId="0" xfId="0" applyFont="1" applyAlignment="1">
      <alignment horizontal="center"/>
    </xf>
    <xf numFmtId="0" fontId="112" fillId="0" borderId="0" xfId="0" applyFont="1" applyAlignment="1">
      <alignment/>
    </xf>
    <xf numFmtId="0" fontId="36" fillId="0" borderId="0" xfId="0" applyFont="1" applyAlignment="1">
      <alignment/>
    </xf>
    <xf numFmtId="0" fontId="35" fillId="37" borderId="0" xfId="53" applyFont="1" applyFill="1" applyAlignment="1" applyProtection="1">
      <alignment/>
      <protection/>
    </xf>
    <xf numFmtId="0" fontId="36" fillId="37" borderId="0" xfId="0" applyFont="1" applyFill="1" applyAlignment="1">
      <alignment/>
    </xf>
    <xf numFmtId="174" fontId="34" fillId="0" borderId="0" xfId="0" applyNumberFormat="1" applyFont="1" applyFill="1" applyAlignment="1">
      <alignment/>
    </xf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113" fillId="0" borderId="0" xfId="0" applyFont="1" applyFill="1" applyAlignment="1">
      <alignment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Alignment="1">
      <alignment vertical="center"/>
    </xf>
    <xf numFmtId="176" fontId="5" fillId="35" borderId="10" xfId="69" applyNumberFormat="1" applyFont="1" applyFill="1" applyBorder="1" applyAlignment="1">
      <alignment vertical="center"/>
      <protection/>
    </xf>
    <xf numFmtId="176" fontId="4" fillId="33" borderId="0" xfId="68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Alignment="1">
      <alignment vertical="center"/>
    </xf>
    <xf numFmtId="176" fontId="9" fillId="33" borderId="0" xfId="68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176" fontId="38" fillId="0" borderId="0" xfId="0" applyNumberFormat="1" applyFont="1" applyFill="1" applyAlignment="1">
      <alignment/>
    </xf>
    <xf numFmtId="176" fontId="34" fillId="0" borderId="0" xfId="0" applyNumberFormat="1" applyFont="1" applyFill="1" applyAlignment="1">
      <alignment/>
    </xf>
    <xf numFmtId="176" fontId="35" fillId="0" borderId="0" xfId="53" applyNumberFormat="1" applyFont="1" applyFill="1" applyAlignment="1" applyProtection="1">
      <alignment horizontal="left"/>
      <protection/>
    </xf>
    <xf numFmtId="176" fontId="106" fillId="0" borderId="0" xfId="0" applyNumberFormat="1" applyFont="1" applyAlignment="1">
      <alignment vertical="center"/>
    </xf>
    <xf numFmtId="0" fontId="114" fillId="0" borderId="0" xfId="0" applyFont="1" applyFill="1" applyAlignment="1">
      <alignment vertical="center"/>
    </xf>
    <xf numFmtId="0" fontId="11" fillId="0" borderId="0" xfId="53" applyAlignment="1" applyProtection="1">
      <alignment/>
      <protection/>
    </xf>
    <xf numFmtId="0" fontId="114" fillId="0" borderId="0" xfId="0" applyFont="1" applyFill="1" applyBorder="1" applyAlignment="1">
      <alignment vertical="center"/>
    </xf>
    <xf numFmtId="0" fontId="115" fillId="0" borderId="0" xfId="0" applyFont="1" applyBorder="1" applyAlignment="1">
      <alignment/>
    </xf>
    <xf numFmtId="16" fontId="5" fillId="35" borderId="13" xfId="67" applyNumberFormat="1" applyFont="1" applyFill="1" applyBorder="1" applyAlignment="1">
      <alignment horizontal="center" vertical="center"/>
      <protection/>
    </xf>
    <xf numFmtId="172" fontId="5" fillId="35" borderId="13" xfId="69" applyNumberFormat="1" applyFont="1" applyFill="1" applyBorder="1" applyAlignment="1">
      <alignment horizontal="center" vertical="center"/>
      <protection/>
    </xf>
    <xf numFmtId="175" fontId="4" fillId="33" borderId="22" xfId="0" applyNumberFormat="1" applyFont="1" applyFill="1" applyBorder="1" applyAlignment="1">
      <alignment horizontal="center"/>
    </xf>
    <xf numFmtId="175" fontId="4" fillId="33" borderId="23" xfId="0" applyNumberFormat="1" applyFont="1" applyFill="1" applyBorder="1" applyAlignment="1">
      <alignment horizontal="center"/>
    </xf>
    <xf numFmtId="175" fontId="4" fillId="33" borderId="24" xfId="0" applyNumberFormat="1" applyFont="1" applyFill="1" applyBorder="1" applyAlignment="1">
      <alignment horizontal="center"/>
    </xf>
    <xf numFmtId="175" fontId="4" fillId="33" borderId="25" xfId="0" applyNumberFormat="1" applyFont="1" applyFill="1" applyBorder="1" applyAlignment="1">
      <alignment horizontal="center"/>
    </xf>
    <xf numFmtId="172" fontId="107" fillId="34" borderId="26" xfId="69" applyNumberFormat="1" applyFont="1" applyFill="1" applyBorder="1" applyAlignment="1">
      <alignment horizontal="center" vertical="center" wrapText="1"/>
      <protection/>
    </xf>
    <xf numFmtId="172" fontId="107" fillId="34" borderId="27" xfId="69" applyNumberFormat="1" applyFont="1" applyFill="1" applyBorder="1" applyAlignment="1">
      <alignment horizontal="center" vertical="center" wrapText="1"/>
      <protection/>
    </xf>
    <xf numFmtId="172" fontId="107" fillId="34" borderId="28" xfId="69" applyNumberFormat="1" applyFont="1" applyFill="1" applyBorder="1" applyAlignment="1">
      <alignment horizontal="center" vertical="center" wrapText="1"/>
      <protection/>
    </xf>
    <xf numFmtId="172" fontId="107" fillId="34" borderId="29" xfId="69" applyNumberFormat="1" applyFont="1" applyFill="1" applyBorder="1" applyAlignment="1">
      <alignment horizontal="center" vertical="center" wrapText="1"/>
      <protection/>
    </xf>
    <xf numFmtId="16" fontId="5" fillId="35" borderId="30" xfId="67" applyNumberFormat="1" applyFont="1" applyFill="1" applyBorder="1" applyAlignment="1">
      <alignment horizontal="center" vertical="center"/>
      <protection/>
    </xf>
    <xf numFmtId="172" fontId="5" fillId="35" borderId="30" xfId="69" applyNumberFormat="1" applyFont="1" applyFill="1" applyBorder="1" applyAlignment="1">
      <alignment horizontal="center" vertical="center"/>
      <protection/>
    </xf>
    <xf numFmtId="176" fontId="4" fillId="33" borderId="10" xfId="68" applyNumberFormat="1" applyFont="1" applyFill="1" applyBorder="1" applyAlignment="1" applyProtection="1">
      <alignment horizontal="center" vertical="center"/>
      <protection locked="0"/>
    </xf>
    <xf numFmtId="176" fontId="4" fillId="33" borderId="31" xfId="68" applyNumberFormat="1" applyFont="1" applyFill="1" applyBorder="1" applyAlignment="1" applyProtection="1">
      <alignment horizontal="center" vertical="center"/>
      <protection locked="0"/>
    </xf>
    <xf numFmtId="175" fontId="4" fillId="33" borderId="0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175" fontId="4" fillId="0" borderId="32" xfId="0" applyNumberFormat="1" applyFont="1" applyFill="1" applyBorder="1" applyAlignment="1">
      <alignment horizontal="center" vertical="center"/>
    </xf>
    <xf numFmtId="175" fontId="4" fillId="34" borderId="31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/>
    </xf>
    <xf numFmtId="172" fontId="107" fillId="36" borderId="0" xfId="69" applyNumberFormat="1" applyFont="1" applyFill="1" applyBorder="1" applyAlignment="1">
      <alignment vertical="center" wrapText="1"/>
      <protection/>
    </xf>
    <xf numFmtId="16" fontId="5" fillId="35" borderId="0" xfId="67" applyNumberFormat="1" applyFont="1" applyFill="1" applyBorder="1" applyAlignment="1">
      <alignment vertical="center"/>
      <protection/>
    </xf>
    <xf numFmtId="172" fontId="5" fillId="35" borderId="0" xfId="69" applyNumberFormat="1" applyFont="1" applyFill="1" applyBorder="1" applyAlignment="1">
      <alignment vertical="center"/>
      <protection/>
    </xf>
    <xf numFmtId="175" fontId="4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175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vertical="center"/>
    </xf>
    <xf numFmtId="175" fontId="4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107" fillId="36" borderId="0" xfId="69" applyNumberFormat="1" applyFont="1" applyFill="1" applyBorder="1" applyAlignment="1">
      <alignment vertical="center"/>
      <protection/>
    </xf>
    <xf numFmtId="0" fontId="107" fillId="36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75" fontId="4" fillId="0" borderId="31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176" fontId="4" fillId="38" borderId="10" xfId="68" applyNumberFormat="1" applyFont="1" applyFill="1" applyBorder="1" applyAlignment="1" applyProtection="1">
      <alignment horizontal="center" vertical="center"/>
      <protection locked="0"/>
    </xf>
    <xf numFmtId="175" fontId="4" fillId="38" borderId="10" xfId="0" applyNumberFormat="1" applyFont="1" applyFill="1" applyBorder="1" applyAlignment="1">
      <alignment horizontal="center" vertical="center"/>
    </xf>
    <xf numFmtId="175" fontId="4" fillId="0" borderId="18" xfId="0" applyNumberFormat="1" applyFont="1" applyFill="1" applyBorder="1" applyAlignment="1">
      <alignment horizontal="center" vertical="center"/>
    </xf>
    <xf numFmtId="175" fontId="4" fillId="0" borderId="19" xfId="0" applyNumberFormat="1" applyFont="1" applyFill="1" applyBorder="1" applyAlignment="1">
      <alignment horizontal="center" vertical="center"/>
    </xf>
    <xf numFmtId="175" fontId="4" fillId="34" borderId="33" xfId="0" applyNumberFormat="1" applyFont="1" applyFill="1" applyBorder="1" applyAlignment="1">
      <alignment horizontal="center" vertical="center"/>
    </xf>
    <xf numFmtId="175" fontId="4" fillId="0" borderId="34" xfId="0" applyNumberFormat="1" applyFont="1" applyFill="1" applyBorder="1" applyAlignment="1">
      <alignment horizontal="center" vertical="center"/>
    </xf>
    <xf numFmtId="176" fontId="16" fillId="35" borderId="10" xfId="0" applyNumberFormat="1" applyFont="1" applyFill="1" applyBorder="1" applyAlignment="1">
      <alignment vertical="center"/>
    </xf>
    <xf numFmtId="175" fontId="5" fillId="35" borderId="10" xfId="0" applyNumberFormat="1" applyFont="1" applyFill="1" applyBorder="1" applyAlignment="1" applyProtection="1">
      <alignment horizontal="center" vertical="center"/>
      <protection locked="0"/>
    </xf>
    <xf numFmtId="175" fontId="5" fillId="34" borderId="10" xfId="0" applyNumberFormat="1" applyFont="1" applyFill="1" applyBorder="1" applyAlignment="1" applyProtection="1">
      <alignment horizontal="center" vertical="center"/>
      <protection locked="0"/>
    </xf>
    <xf numFmtId="175" fontId="5" fillId="36" borderId="35" xfId="0" applyNumberFormat="1" applyFont="1" applyFill="1" applyBorder="1" applyAlignment="1" applyProtection="1">
      <alignment horizontal="center" vertical="center"/>
      <protection locked="0"/>
    </xf>
    <xf numFmtId="176" fontId="4" fillId="33" borderId="18" xfId="68" applyNumberFormat="1" applyFont="1" applyFill="1" applyBorder="1" applyAlignment="1" applyProtection="1">
      <alignment horizontal="center" vertical="center"/>
      <protection locked="0"/>
    </xf>
    <xf numFmtId="175" fontId="4" fillId="33" borderId="0" xfId="0" applyNumberFormat="1" applyFont="1" applyFill="1" applyBorder="1" applyAlignment="1">
      <alignment horizontal="center"/>
    </xf>
    <xf numFmtId="175" fontId="4" fillId="34" borderId="18" xfId="0" applyNumberFormat="1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180" fontId="4" fillId="33" borderId="10" xfId="68" applyNumberFormat="1" applyFont="1" applyFill="1" applyBorder="1" applyAlignment="1" applyProtection="1">
      <alignment horizontal="center" vertical="center"/>
      <protection locked="0"/>
    </xf>
    <xf numFmtId="180" fontId="4" fillId="33" borderId="18" xfId="68" applyNumberFormat="1" applyFont="1" applyFill="1" applyBorder="1" applyAlignment="1" applyProtection="1">
      <alignment horizontal="center" vertical="center"/>
      <protection locked="0"/>
    </xf>
    <xf numFmtId="180" fontId="4" fillId="33" borderId="31" xfId="68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/>
    </xf>
    <xf numFmtId="174" fontId="42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116" fillId="0" borderId="0" xfId="0" applyFont="1" applyFill="1" applyAlignment="1">
      <alignment/>
    </xf>
    <xf numFmtId="175" fontId="4" fillId="33" borderId="0" xfId="0" applyNumberFormat="1" applyFont="1" applyFill="1" applyBorder="1" applyAlignment="1">
      <alignment horizontal="center" vertical="center"/>
    </xf>
    <xf numFmtId="175" fontId="5" fillId="33" borderId="0" xfId="0" applyNumberFormat="1" applyFont="1" applyFill="1" applyBorder="1" applyAlignment="1" applyProtection="1">
      <alignment horizontal="center" vertical="center"/>
      <protection locked="0"/>
    </xf>
    <xf numFmtId="175" fontId="4" fillId="33" borderId="0" xfId="0" applyNumberFormat="1" applyFont="1" applyFill="1" applyBorder="1" applyAlignment="1">
      <alignment horizontal="center" vertical="center"/>
    </xf>
    <xf numFmtId="172" fontId="107" fillId="33" borderId="0" xfId="69" applyNumberFormat="1" applyFont="1" applyFill="1" applyBorder="1" applyAlignment="1">
      <alignment horizontal="center" vertical="center" wrapText="1"/>
      <protection/>
    </xf>
    <xf numFmtId="16" fontId="5" fillId="33" borderId="0" xfId="67" applyNumberFormat="1" applyFont="1" applyFill="1" applyBorder="1" applyAlignment="1">
      <alignment horizontal="center" vertical="center"/>
      <protection/>
    </xf>
    <xf numFmtId="172" fontId="5" fillId="33" borderId="0" xfId="69" applyNumberFormat="1" applyFont="1" applyFill="1" applyBorder="1" applyAlignment="1">
      <alignment horizontal="center" vertical="center"/>
      <protection/>
    </xf>
    <xf numFmtId="180" fontId="4" fillId="33" borderId="0" xfId="68" applyNumberFormat="1" applyFont="1" applyFill="1" applyBorder="1" applyAlignment="1" applyProtection="1">
      <alignment horizontal="center" vertical="center"/>
      <protection locked="0"/>
    </xf>
    <xf numFmtId="172" fontId="23" fillId="35" borderId="36" xfId="69" applyNumberFormat="1" applyFont="1" applyFill="1" applyBorder="1" applyAlignment="1">
      <alignment vertical="center"/>
      <protection/>
    </xf>
    <xf numFmtId="172" fontId="46" fillId="35" borderId="36" xfId="69" applyNumberFormat="1" applyFont="1" applyFill="1" applyBorder="1" applyAlignment="1">
      <alignment vertical="center"/>
      <protection/>
    </xf>
    <xf numFmtId="172" fontId="107" fillId="33" borderId="0" xfId="69" applyNumberFormat="1" applyFont="1" applyFill="1" applyBorder="1" applyAlignment="1">
      <alignment vertical="center"/>
      <protection/>
    </xf>
    <xf numFmtId="172" fontId="107" fillId="33" borderId="0" xfId="69" applyNumberFormat="1" applyFont="1" applyFill="1" applyBorder="1" applyAlignment="1">
      <alignment vertical="center" wrapText="1"/>
      <protection/>
    </xf>
    <xf numFmtId="16" fontId="5" fillId="33" borderId="0" xfId="67" applyNumberFormat="1" applyFont="1" applyFill="1" applyBorder="1" applyAlignment="1">
      <alignment vertical="center"/>
      <protection/>
    </xf>
    <xf numFmtId="172" fontId="5" fillId="33" borderId="0" xfId="69" applyNumberFormat="1" applyFont="1" applyFill="1" applyBorder="1" applyAlignment="1">
      <alignment vertical="center"/>
      <protection/>
    </xf>
    <xf numFmtId="175" fontId="4" fillId="33" borderId="10" xfId="0" applyNumberFormat="1" applyFont="1" applyFill="1" applyBorder="1" applyAlignment="1">
      <alignment horizontal="center" vertical="center"/>
    </xf>
    <xf numFmtId="175" fontId="4" fillId="0" borderId="30" xfId="0" applyNumberFormat="1" applyFont="1" applyFill="1" applyBorder="1" applyAlignment="1">
      <alignment horizontal="center" vertical="center"/>
    </xf>
    <xf numFmtId="175" fontId="4" fillId="0" borderId="37" xfId="0" applyNumberFormat="1" applyFont="1" applyFill="1" applyBorder="1" applyAlignment="1">
      <alignment horizontal="center" vertical="center"/>
    </xf>
    <xf numFmtId="175" fontId="4" fillId="33" borderId="31" xfId="0" applyNumberFormat="1" applyFont="1" applyFill="1" applyBorder="1" applyAlignment="1">
      <alignment horizontal="center" vertical="center"/>
    </xf>
    <xf numFmtId="175" fontId="4" fillId="33" borderId="32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74" fontId="44" fillId="0" borderId="0" xfId="0" applyNumberFormat="1" applyFont="1" applyFill="1" applyAlignment="1">
      <alignment vertical="center"/>
    </xf>
    <xf numFmtId="0" fontId="33" fillId="0" borderId="0" xfId="53" applyFont="1" applyFill="1" applyAlignment="1" applyProtection="1">
      <alignment vertical="center"/>
      <protection/>
    </xf>
    <xf numFmtId="0" fontId="117" fillId="0" borderId="0" xfId="0" applyFont="1" applyFill="1" applyAlignment="1">
      <alignment/>
    </xf>
    <xf numFmtId="176" fontId="47" fillId="0" borderId="0" xfId="53" applyNumberFormat="1" applyFont="1" applyFill="1" applyAlignment="1" applyProtection="1">
      <alignment horizontal="left"/>
      <protection/>
    </xf>
    <xf numFmtId="0" fontId="4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5" fillId="36" borderId="1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left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31" xfId="0" applyNumberFormat="1" applyFont="1" applyFill="1" applyBorder="1" applyAlignment="1">
      <alignment horizontal="center" vertical="center"/>
    </xf>
    <xf numFmtId="175" fontId="4" fillId="33" borderId="32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16" fontId="5" fillId="35" borderId="10" xfId="67" applyNumberFormat="1" applyFont="1" applyFill="1" applyBorder="1" applyAlignment="1">
      <alignment horizontal="center" vertical="center"/>
      <protection/>
    </xf>
    <xf numFmtId="172" fontId="107" fillId="36" borderId="39" xfId="69" applyNumberFormat="1" applyFont="1" applyFill="1" applyBorder="1" applyAlignment="1">
      <alignment horizontal="center" vertical="center" wrapText="1"/>
      <protection/>
    </xf>
    <xf numFmtId="172" fontId="107" fillId="36" borderId="35" xfId="69" applyNumberFormat="1" applyFont="1" applyFill="1" applyBorder="1" applyAlignment="1">
      <alignment horizontal="center" vertical="center"/>
      <protection/>
    </xf>
    <xf numFmtId="16" fontId="5" fillId="35" borderId="15" xfId="67" applyNumberFormat="1" applyFont="1" applyFill="1" applyBorder="1" applyAlignment="1">
      <alignment horizontal="center" vertical="center"/>
      <protection/>
    </xf>
    <xf numFmtId="172" fontId="5" fillId="35" borderId="15" xfId="69" applyNumberFormat="1" applyFont="1" applyFill="1" applyBorder="1" applyAlignment="1">
      <alignment horizontal="center" vertical="center"/>
      <protection/>
    </xf>
    <xf numFmtId="175" fontId="4" fillId="0" borderId="40" xfId="0" applyNumberFormat="1" applyFont="1" applyFill="1" applyBorder="1" applyAlignment="1">
      <alignment horizontal="center" vertical="center"/>
    </xf>
    <xf numFmtId="180" fontId="4" fillId="33" borderId="41" xfId="68" applyNumberFormat="1" applyFont="1" applyFill="1" applyBorder="1" applyAlignment="1" applyProtection="1">
      <alignment horizontal="center" vertical="center"/>
      <protection locked="0"/>
    </xf>
    <xf numFmtId="175" fontId="4" fillId="33" borderId="41" xfId="0" applyNumberFormat="1" applyFont="1" applyFill="1" applyBorder="1" applyAlignment="1">
      <alignment horizontal="center" vertical="center"/>
    </xf>
    <xf numFmtId="175" fontId="4" fillId="33" borderId="42" xfId="0" applyNumberFormat="1" applyFont="1" applyFill="1" applyBorder="1" applyAlignment="1">
      <alignment horizontal="center" vertical="center"/>
    </xf>
    <xf numFmtId="180" fontId="4" fillId="33" borderId="43" xfId="68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>
      <alignment/>
    </xf>
    <xf numFmtId="175" fontId="4" fillId="34" borderId="40" xfId="0" applyNumberFormat="1" applyFont="1" applyFill="1" applyBorder="1" applyAlignment="1">
      <alignment horizontal="center" vertical="center"/>
    </xf>
    <xf numFmtId="175" fontId="4" fillId="0" borderId="45" xfId="0" applyNumberFormat="1" applyFont="1" applyFill="1" applyBorder="1" applyAlignment="1">
      <alignment horizontal="center" vertical="center"/>
    </xf>
    <xf numFmtId="175" fontId="4" fillId="33" borderId="43" xfId="0" applyNumberFormat="1" applyFont="1" applyFill="1" applyBorder="1" applyAlignment="1">
      <alignment horizontal="center" vertical="center"/>
    </xf>
    <xf numFmtId="175" fontId="4" fillId="33" borderId="37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6" fontId="5" fillId="35" borderId="10" xfId="67" applyNumberFormat="1" applyFont="1" applyFill="1" applyBorder="1" applyAlignment="1">
      <alignment horizontal="center" vertical="center"/>
      <protection/>
    </xf>
    <xf numFmtId="175" fontId="4" fillId="33" borderId="30" xfId="0" applyNumberFormat="1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46" xfId="0" applyNumberFormat="1" applyFont="1" applyFill="1" applyBorder="1" applyAlignment="1">
      <alignment horizontal="center" vertical="center"/>
    </xf>
    <xf numFmtId="175" fontId="4" fillId="33" borderId="31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6" fontId="5" fillId="35" borderId="10" xfId="67" applyNumberFormat="1" applyFont="1" applyFill="1" applyBorder="1" applyAlignment="1">
      <alignment horizontal="center" vertical="center"/>
      <protection/>
    </xf>
    <xf numFmtId="175" fontId="4" fillId="33" borderId="41" xfId="0" applyNumberFormat="1" applyFont="1" applyFill="1" applyBorder="1" applyAlignment="1">
      <alignment horizontal="center" vertical="center"/>
    </xf>
    <xf numFmtId="175" fontId="4" fillId="33" borderId="30" xfId="0" applyNumberFormat="1" applyFont="1" applyFill="1" applyBorder="1" applyAlignment="1">
      <alignment horizontal="center" vertical="center"/>
    </xf>
    <xf numFmtId="172" fontId="107" fillId="36" borderId="35" xfId="69" applyNumberFormat="1" applyFont="1" applyFill="1" applyBorder="1" applyAlignment="1">
      <alignment horizontal="center" vertical="center"/>
      <protection/>
    </xf>
    <xf numFmtId="175" fontId="4" fillId="33" borderId="15" xfId="0" applyNumberFormat="1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46" xfId="0" applyNumberFormat="1" applyFont="1" applyFill="1" applyBorder="1" applyAlignment="1">
      <alignment horizontal="center" vertical="center"/>
    </xf>
    <xf numFmtId="175" fontId="4" fillId="33" borderId="31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15" fillId="0" borderId="36" xfId="0" applyFont="1" applyFill="1" applyBorder="1" applyAlignment="1">
      <alignment vertical="center"/>
    </xf>
    <xf numFmtId="0" fontId="115" fillId="34" borderId="36" xfId="0" applyFont="1" applyFill="1" applyBorder="1" applyAlignment="1">
      <alignment vertical="center"/>
    </xf>
    <xf numFmtId="0" fontId="115" fillId="0" borderId="38" xfId="0" applyFont="1" applyFill="1" applyBorder="1" applyAlignment="1">
      <alignment vertical="center"/>
    </xf>
    <xf numFmtId="0" fontId="19" fillId="34" borderId="36" xfId="0" applyFont="1" applyFill="1" applyBorder="1" applyAlignment="1">
      <alignment vertical="center"/>
    </xf>
    <xf numFmtId="0" fontId="115" fillId="33" borderId="36" xfId="0" applyFont="1" applyFill="1" applyBorder="1" applyAlignment="1">
      <alignment vertical="center"/>
    </xf>
    <xf numFmtId="0" fontId="19" fillId="34" borderId="48" xfId="0" applyFont="1" applyFill="1" applyBorder="1" applyAlignment="1">
      <alignment vertical="center"/>
    </xf>
    <xf numFmtId="0" fontId="115" fillId="33" borderId="3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34" borderId="38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38" xfId="0" applyFont="1" applyFill="1" applyBorder="1" applyAlignment="1">
      <alignment horizontal="left" vertical="center"/>
    </xf>
    <xf numFmtId="0" fontId="115" fillId="33" borderId="0" xfId="0" applyFont="1" applyFill="1" applyBorder="1" applyAlignment="1">
      <alignment vertical="center"/>
    </xf>
    <xf numFmtId="0" fontId="110" fillId="37" borderId="0" xfId="53" applyFont="1" applyFill="1" applyAlignment="1" applyProtection="1">
      <alignment horizontal="left"/>
      <protection/>
    </xf>
    <xf numFmtId="0" fontId="23" fillId="37" borderId="0" xfId="0" applyFont="1" applyFill="1" applyAlignment="1">
      <alignment horizontal="center"/>
    </xf>
    <xf numFmtId="0" fontId="106" fillId="37" borderId="0" xfId="0" applyFont="1" applyFill="1" applyAlignment="1">
      <alignment horizontal="left" vertical="center"/>
    </xf>
    <xf numFmtId="0" fontId="110" fillId="0" borderId="0" xfId="53" applyFont="1" applyAlignment="1" applyProtection="1">
      <alignment horizontal="left"/>
      <protection/>
    </xf>
    <xf numFmtId="175" fontId="4" fillId="33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/>
    </xf>
    <xf numFmtId="175" fontId="4" fillId="0" borderId="13" xfId="0" applyNumberFormat="1" applyFont="1" applyFill="1" applyBorder="1" applyAlignment="1">
      <alignment horizontal="center" vertical="center"/>
    </xf>
    <xf numFmtId="175" fontId="4" fillId="0" borderId="30" xfId="0" applyNumberFormat="1" applyFont="1" applyFill="1" applyBorder="1" applyAlignment="1">
      <alignment horizontal="center" vertical="center"/>
    </xf>
    <xf numFmtId="175" fontId="5" fillId="35" borderId="12" xfId="0" applyNumberFormat="1" applyFont="1" applyFill="1" applyBorder="1" applyAlignment="1" applyProtection="1">
      <alignment horizontal="center" vertical="center"/>
      <protection locked="0"/>
    </xf>
    <xf numFmtId="175" fontId="5" fillId="35" borderId="13" xfId="0" applyNumberFormat="1" applyFont="1" applyFill="1" applyBorder="1" applyAlignment="1" applyProtection="1">
      <alignment horizontal="center" vertical="center"/>
      <protection locked="0"/>
    </xf>
    <xf numFmtId="175" fontId="5" fillId="35" borderId="14" xfId="0" applyNumberFormat="1" applyFont="1" applyFill="1" applyBorder="1" applyAlignment="1" applyProtection="1">
      <alignment horizontal="center" vertical="center"/>
      <protection locked="0"/>
    </xf>
    <xf numFmtId="175" fontId="4" fillId="33" borderId="12" xfId="0" applyNumberFormat="1" applyFont="1" applyFill="1" applyBorder="1" applyAlignment="1">
      <alignment horizontal="center" vertical="center"/>
    </xf>
    <xf numFmtId="172" fontId="107" fillId="36" borderId="35" xfId="69" applyNumberFormat="1" applyFont="1" applyFill="1" applyBorder="1" applyAlignment="1">
      <alignment horizontal="center" vertical="center" wrapText="1"/>
      <protection/>
    </xf>
    <xf numFmtId="16" fontId="5" fillId="35" borderId="10" xfId="67" applyNumberFormat="1" applyFont="1" applyFill="1" applyBorder="1" applyAlignment="1">
      <alignment horizontal="center" vertical="center"/>
      <protection/>
    </xf>
    <xf numFmtId="172" fontId="107" fillId="36" borderId="49" xfId="69" applyNumberFormat="1" applyFont="1" applyFill="1" applyBorder="1" applyAlignment="1">
      <alignment horizontal="center" vertical="center" wrapText="1"/>
      <protection/>
    </xf>
    <xf numFmtId="172" fontId="107" fillId="36" borderId="50" xfId="69" applyNumberFormat="1" applyFont="1" applyFill="1" applyBorder="1" applyAlignment="1">
      <alignment horizontal="center" vertical="center" wrapText="1"/>
      <protection/>
    </xf>
    <xf numFmtId="16" fontId="5" fillId="35" borderId="14" xfId="67" applyNumberFormat="1" applyFont="1" applyFill="1" applyBorder="1" applyAlignment="1">
      <alignment horizontal="center" vertical="center"/>
      <protection/>
    </xf>
    <xf numFmtId="16" fontId="5" fillId="35" borderId="12" xfId="67" applyNumberFormat="1" applyFont="1" applyFill="1" applyBorder="1" applyAlignment="1">
      <alignment horizontal="center" vertical="center"/>
      <protection/>
    </xf>
    <xf numFmtId="175" fontId="4" fillId="0" borderId="0" xfId="0" applyNumberFormat="1" applyFont="1" applyFill="1" applyBorder="1" applyAlignment="1">
      <alignment horizontal="center" vertical="center"/>
    </xf>
    <xf numFmtId="175" fontId="4" fillId="0" borderId="41" xfId="0" applyNumberFormat="1" applyFont="1" applyFill="1" applyBorder="1" applyAlignment="1">
      <alignment horizontal="center" vertical="center"/>
    </xf>
    <xf numFmtId="175" fontId="4" fillId="33" borderId="41" xfId="0" applyNumberFormat="1" applyFont="1" applyFill="1" applyBorder="1" applyAlignment="1">
      <alignment horizontal="center" vertical="center"/>
    </xf>
    <xf numFmtId="175" fontId="4" fillId="33" borderId="51" xfId="0" applyNumberFormat="1" applyFont="1" applyFill="1" applyBorder="1" applyAlignment="1">
      <alignment horizontal="center" vertical="center"/>
    </xf>
    <xf numFmtId="175" fontId="5" fillId="36" borderId="50" xfId="0" applyNumberFormat="1" applyFont="1" applyFill="1" applyBorder="1" applyAlignment="1" applyProtection="1">
      <alignment horizontal="center" vertical="center"/>
      <protection locked="0"/>
    </xf>
    <xf numFmtId="175" fontId="5" fillId="36" borderId="52" xfId="0" applyNumberFormat="1" applyFont="1" applyFill="1" applyBorder="1" applyAlignment="1" applyProtection="1">
      <alignment horizontal="center" vertical="center"/>
      <protection locked="0"/>
    </xf>
    <xf numFmtId="175" fontId="5" fillId="36" borderId="53" xfId="0" applyNumberFormat="1" applyFont="1" applyFill="1" applyBorder="1" applyAlignment="1" applyProtection="1">
      <alignment horizontal="center" vertical="center"/>
      <protection locked="0"/>
    </xf>
    <xf numFmtId="175" fontId="4" fillId="0" borderId="44" xfId="0" applyNumberFormat="1" applyFont="1" applyFill="1" applyBorder="1" applyAlignment="1">
      <alignment horizontal="center" vertical="center"/>
    </xf>
    <xf numFmtId="175" fontId="5" fillId="33" borderId="0" xfId="0" applyNumberFormat="1" applyFont="1" applyFill="1" applyBorder="1" applyAlignment="1" applyProtection="1">
      <alignment horizontal="center" vertical="center"/>
      <protection locked="0"/>
    </xf>
    <xf numFmtId="175" fontId="5" fillId="35" borderId="30" xfId="0" applyNumberFormat="1" applyFont="1" applyFill="1" applyBorder="1" applyAlignment="1" applyProtection="1">
      <alignment horizontal="center" vertical="center"/>
      <protection locked="0"/>
    </xf>
    <xf numFmtId="172" fontId="5" fillId="35" borderId="10" xfId="69" applyNumberFormat="1" applyFont="1" applyFill="1" applyBorder="1" applyAlignment="1">
      <alignment horizontal="center" vertical="center"/>
      <protection/>
    </xf>
    <xf numFmtId="175" fontId="4" fillId="33" borderId="13" xfId="0" applyNumberFormat="1" applyFont="1" applyFill="1" applyBorder="1" applyAlignment="1">
      <alignment horizontal="center" vertical="center"/>
    </xf>
    <xf numFmtId="175" fontId="4" fillId="33" borderId="30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16" fontId="5" fillId="35" borderId="15" xfId="67" applyNumberFormat="1" applyFont="1" applyFill="1" applyBorder="1" applyAlignment="1">
      <alignment horizontal="center" vertical="center"/>
      <protection/>
    </xf>
    <xf numFmtId="172" fontId="5" fillId="35" borderId="14" xfId="69" applyNumberFormat="1" applyFont="1" applyFill="1" applyBorder="1" applyAlignment="1">
      <alignment horizontal="center" vertical="center"/>
      <protection/>
    </xf>
    <xf numFmtId="172" fontId="5" fillId="35" borderId="12" xfId="69" applyNumberFormat="1" applyFont="1" applyFill="1" applyBorder="1" applyAlignment="1">
      <alignment horizontal="center" vertical="center"/>
      <protection/>
    </xf>
    <xf numFmtId="172" fontId="118" fillId="36" borderId="54" xfId="69" applyNumberFormat="1" applyFont="1" applyFill="1" applyBorder="1" applyAlignment="1">
      <alignment horizontal="left" vertical="center"/>
      <protection/>
    </xf>
    <xf numFmtId="172" fontId="118" fillId="36" borderId="55" xfId="69" applyNumberFormat="1" applyFont="1" applyFill="1" applyBorder="1" applyAlignment="1">
      <alignment horizontal="left" vertical="center"/>
      <protection/>
    </xf>
    <xf numFmtId="176" fontId="107" fillId="36" borderId="56" xfId="69" applyNumberFormat="1" applyFont="1" applyFill="1" applyBorder="1" applyAlignment="1">
      <alignment horizontal="center" vertical="center"/>
      <protection/>
    </xf>
    <xf numFmtId="176" fontId="107" fillId="36" borderId="16" xfId="69" applyNumberFormat="1" applyFont="1" applyFill="1" applyBorder="1" applyAlignment="1">
      <alignment horizontal="center" vertical="center"/>
      <protection/>
    </xf>
    <xf numFmtId="172" fontId="5" fillId="35" borderId="12" xfId="69" applyNumberFormat="1" applyFont="1" applyFill="1" applyBorder="1" applyAlignment="1">
      <alignment horizontal="center" vertical="center" wrapText="1"/>
      <protection/>
    </xf>
    <xf numFmtId="172" fontId="5" fillId="35" borderId="13" xfId="69" applyNumberFormat="1" applyFont="1" applyFill="1" applyBorder="1" applyAlignment="1">
      <alignment horizontal="center" vertical="center" wrapText="1"/>
      <protection/>
    </xf>
    <xf numFmtId="172" fontId="5" fillId="35" borderId="15" xfId="69" applyNumberFormat="1" applyFont="1" applyFill="1" applyBorder="1" applyAlignment="1">
      <alignment horizontal="center" vertical="center"/>
      <protection/>
    </xf>
    <xf numFmtId="172" fontId="107" fillId="36" borderId="35" xfId="69" applyNumberFormat="1" applyFont="1" applyFill="1" applyBorder="1" applyAlignment="1">
      <alignment horizontal="center" vertical="center"/>
      <protection/>
    </xf>
    <xf numFmtId="175" fontId="4" fillId="0" borderId="31" xfId="0" applyNumberFormat="1" applyFont="1" applyFill="1" applyBorder="1" applyAlignment="1">
      <alignment horizontal="center" vertical="center"/>
    </xf>
    <xf numFmtId="175" fontId="4" fillId="0" borderId="18" xfId="0" applyNumberFormat="1" applyFont="1" applyFill="1" applyBorder="1" applyAlignment="1">
      <alignment horizontal="center" vertical="center"/>
    </xf>
    <xf numFmtId="172" fontId="118" fillId="36" borderId="47" xfId="69" applyNumberFormat="1" applyFont="1" applyFill="1" applyBorder="1" applyAlignment="1">
      <alignment horizontal="left" vertical="center"/>
      <protection/>
    </xf>
    <xf numFmtId="176" fontId="107" fillId="36" borderId="41" xfId="69" applyNumberFormat="1" applyFont="1" applyFill="1" applyBorder="1" applyAlignment="1">
      <alignment horizontal="center" vertical="center"/>
      <protection/>
    </xf>
    <xf numFmtId="172" fontId="107" fillId="36" borderId="56" xfId="69" applyNumberFormat="1" applyFont="1" applyFill="1" applyBorder="1" applyAlignment="1">
      <alignment horizontal="center" vertical="center"/>
      <protection/>
    </xf>
    <xf numFmtId="172" fontId="107" fillId="36" borderId="16" xfId="69" applyNumberFormat="1" applyFont="1" applyFill="1" applyBorder="1" applyAlignment="1">
      <alignment horizontal="center" vertical="center"/>
      <protection/>
    </xf>
    <xf numFmtId="172" fontId="107" fillId="36" borderId="57" xfId="69" applyNumberFormat="1" applyFont="1" applyFill="1" applyBorder="1" applyAlignment="1">
      <alignment horizontal="center" vertical="center"/>
      <protection/>
    </xf>
    <xf numFmtId="172" fontId="107" fillId="36" borderId="26" xfId="69" applyNumberFormat="1" applyFont="1" applyFill="1" applyBorder="1" applyAlignment="1">
      <alignment horizontal="center" vertical="center"/>
      <protection/>
    </xf>
    <xf numFmtId="172" fontId="107" fillId="36" borderId="58" xfId="69" applyNumberFormat="1" applyFont="1" applyFill="1" applyBorder="1" applyAlignment="1">
      <alignment horizontal="center" vertical="center"/>
      <protection/>
    </xf>
    <xf numFmtId="172" fontId="107" fillId="36" borderId="59" xfId="69" applyNumberFormat="1" applyFont="1" applyFill="1" applyBorder="1" applyAlignment="1">
      <alignment horizontal="center" vertical="center"/>
      <protection/>
    </xf>
    <xf numFmtId="172" fontId="107" fillId="36" borderId="28" xfId="69" applyNumberFormat="1" applyFont="1" applyFill="1" applyBorder="1" applyAlignment="1">
      <alignment horizontal="center" vertical="center"/>
      <protection/>
    </xf>
    <xf numFmtId="172" fontId="107" fillId="36" borderId="21" xfId="69" applyNumberFormat="1" applyFont="1" applyFill="1" applyBorder="1" applyAlignment="1">
      <alignment horizontal="center" vertical="center"/>
      <protection/>
    </xf>
    <xf numFmtId="16" fontId="5" fillId="35" borderId="13" xfId="67" applyNumberFormat="1" applyFont="1" applyFill="1" applyBorder="1" applyAlignment="1">
      <alignment horizontal="center" vertical="center"/>
      <protection/>
    </xf>
    <xf numFmtId="175" fontId="4" fillId="0" borderId="12" xfId="0" applyNumberFormat="1" applyFont="1" applyFill="1" applyBorder="1" applyAlignment="1" applyProtection="1">
      <alignment horizontal="center" vertical="center"/>
      <protection locked="0"/>
    </xf>
    <xf numFmtId="175" fontId="4" fillId="0" borderId="13" xfId="0" applyNumberFormat="1" applyFont="1" applyFill="1" applyBorder="1" applyAlignment="1" applyProtection="1">
      <alignment horizontal="center" vertical="center"/>
      <protection locked="0"/>
    </xf>
    <xf numFmtId="175" fontId="4" fillId="0" borderId="14" xfId="0" applyNumberFormat="1" applyFont="1" applyFill="1" applyBorder="1" applyAlignment="1" applyProtection="1">
      <alignment horizontal="center" vertical="center"/>
      <protection locked="0"/>
    </xf>
    <xf numFmtId="175" fontId="5" fillId="36" borderId="49" xfId="0" applyNumberFormat="1" applyFont="1" applyFill="1" applyBorder="1" applyAlignment="1" applyProtection="1">
      <alignment horizontal="center" vertical="center"/>
      <protection locked="0"/>
    </xf>
    <xf numFmtId="175" fontId="4" fillId="38" borderId="12" xfId="0" applyNumberFormat="1" applyFont="1" applyFill="1" applyBorder="1" applyAlignment="1">
      <alignment horizontal="center" vertical="center"/>
    </xf>
    <xf numFmtId="175" fontId="4" fillId="38" borderId="13" xfId="0" applyNumberFormat="1" applyFont="1" applyFill="1" applyBorder="1" applyAlignment="1">
      <alignment horizontal="center" vertical="center"/>
    </xf>
    <xf numFmtId="175" fontId="4" fillId="38" borderId="14" xfId="0" applyNumberFormat="1" applyFont="1" applyFill="1" applyBorder="1" applyAlignment="1">
      <alignment horizontal="center" vertical="center"/>
    </xf>
    <xf numFmtId="172" fontId="5" fillId="35" borderId="13" xfId="69" applyNumberFormat="1" applyFont="1" applyFill="1" applyBorder="1" applyAlignment="1">
      <alignment horizontal="center" vertical="center"/>
      <protection/>
    </xf>
    <xf numFmtId="172" fontId="5" fillId="35" borderId="30" xfId="69" applyNumberFormat="1" applyFont="1" applyFill="1" applyBorder="1" applyAlignment="1">
      <alignment horizontal="center" vertical="center"/>
      <protection/>
    </xf>
    <xf numFmtId="175" fontId="4" fillId="38" borderId="30" xfId="0" applyNumberFormat="1" applyFont="1" applyFill="1" applyBorder="1" applyAlignment="1">
      <alignment horizontal="center" vertical="center"/>
    </xf>
    <xf numFmtId="172" fontId="107" fillId="36" borderId="39" xfId="69" applyNumberFormat="1" applyFont="1" applyFill="1" applyBorder="1" applyAlignment="1">
      <alignment horizontal="center" vertical="center" wrapText="1"/>
      <protection/>
    </xf>
    <xf numFmtId="175" fontId="4" fillId="33" borderId="15" xfId="0" applyNumberFormat="1" applyFont="1" applyFill="1" applyBorder="1" applyAlignment="1">
      <alignment horizontal="center" vertical="center"/>
    </xf>
    <xf numFmtId="175" fontId="4" fillId="33" borderId="18" xfId="0" applyNumberFormat="1" applyFont="1" applyFill="1" applyBorder="1" applyAlignment="1">
      <alignment horizontal="center" vertical="center"/>
    </xf>
    <xf numFmtId="175" fontId="4" fillId="33" borderId="19" xfId="0" applyNumberFormat="1" applyFont="1" applyFill="1" applyBorder="1" applyAlignment="1">
      <alignment horizontal="center" vertical="center"/>
    </xf>
    <xf numFmtId="175" fontId="4" fillId="33" borderId="31" xfId="0" applyNumberFormat="1" applyFont="1" applyFill="1" applyBorder="1" applyAlignment="1">
      <alignment horizontal="center" vertical="center"/>
    </xf>
    <xf numFmtId="175" fontId="4" fillId="33" borderId="32" xfId="0" applyNumberFormat="1" applyFont="1" applyFill="1" applyBorder="1" applyAlignment="1">
      <alignment horizontal="center" vertical="center"/>
    </xf>
    <xf numFmtId="175" fontId="4" fillId="0" borderId="60" xfId="0" applyNumberFormat="1" applyFont="1" applyFill="1" applyBorder="1" applyAlignment="1">
      <alignment horizontal="center" vertical="center"/>
    </xf>
    <xf numFmtId="175" fontId="4" fillId="0" borderId="61" xfId="0" applyNumberFormat="1" applyFont="1" applyFill="1" applyBorder="1" applyAlignment="1">
      <alignment horizontal="center" vertical="center"/>
    </xf>
    <xf numFmtId="175" fontId="4" fillId="0" borderId="20" xfId="0" applyNumberFormat="1" applyFont="1" applyFill="1" applyBorder="1" applyAlignment="1">
      <alignment horizontal="center" vertical="center"/>
    </xf>
    <xf numFmtId="175" fontId="4" fillId="33" borderId="62" xfId="0" applyNumberFormat="1" applyFont="1" applyFill="1" applyBorder="1" applyAlignment="1">
      <alignment horizontal="center" vertical="center"/>
    </xf>
    <xf numFmtId="175" fontId="4" fillId="33" borderId="43" xfId="0" applyNumberFormat="1" applyFont="1" applyFill="1" applyBorder="1" applyAlignment="1">
      <alignment horizontal="center" vertical="center"/>
    </xf>
    <xf numFmtId="175" fontId="4" fillId="33" borderId="63" xfId="0" applyNumberFormat="1" applyFont="1" applyFill="1" applyBorder="1" applyAlignment="1">
      <alignment horizontal="center" vertical="center"/>
    </xf>
    <xf numFmtId="175" fontId="4" fillId="33" borderId="37" xfId="0" applyNumberFormat="1" applyFont="1" applyFill="1" applyBorder="1" applyAlignment="1">
      <alignment horizontal="center" vertical="center"/>
    </xf>
    <xf numFmtId="16" fontId="5" fillId="35" borderId="30" xfId="67" applyNumberFormat="1" applyFont="1" applyFill="1" applyBorder="1" applyAlignment="1">
      <alignment horizontal="center" vertical="center"/>
      <protection/>
    </xf>
    <xf numFmtId="175" fontId="4" fillId="0" borderId="46" xfId="0" applyNumberFormat="1" applyFont="1" applyFill="1" applyBorder="1" applyAlignment="1">
      <alignment horizontal="center" vertical="center"/>
    </xf>
    <xf numFmtId="172" fontId="107" fillId="36" borderId="27" xfId="69" applyNumberFormat="1" applyFont="1" applyFill="1" applyBorder="1" applyAlignment="1">
      <alignment horizontal="center" vertical="center"/>
      <protection/>
    </xf>
    <xf numFmtId="172" fontId="107" fillId="36" borderId="29" xfId="69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 wrapText="1"/>
    </xf>
    <xf numFmtId="175" fontId="4" fillId="0" borderId="62" xfId="0" applyNumberFormat="1" applyFont="1" applyFill="1" applyBorder="1" applyAlignment="1" applyProtection="1">
      <alignment horizontal="center" vertical="center"/>
      <protection locked="0"/>
    </xf>
    <xf numFmtId="175" fontId="4" fillId="0" borderId="43" xfId="0" applyNumberFormat="1" applyFont="1" applyFill="1" applyBorder="1" applyAlignment="1" applyProtection="1">
      <alignment horizontal="center" vertical="center"/>
      <protection locked="0"/>
    </xf>
    <xf numFmtId="175" fontId="4" fillId="0" borderId="63" xfId="0" applyNumberFormat="1" applyFont="1" applyFill="1" applyBorder="1" applyAlignment="1" applyProtection="1">
      <alignment horizontal="center" vertical="center"/>
      <protection locked="0"/>
    </xf>
    <xf numFmtId="175" fontId="4" fillId="0" borderId="62" xfId="0" applyNumberFormat="1" applyFont="1" applyFill="1" applyBorder="1" applyAlignment="1">
      <alignment horizontal="center" vertical="center"/>
    </xf>
    <xf numFmtId="175" fontId="4" fillId="0" borderId="43" xfId="0" applyNumberFormat="1" applyFont="1" applyFill="1" applyBorder="1" applyAlignment="1">
      <alignment horizontal="center" vertical="center"/>
    </xf>
    <xf numFmtId="175" fontId="4" fillId="0" borderId="63" xfId="0" applyNumberFormat="1" applyFont="1" applyFill="1" applyBorder="1" applyAlignment="1">
      <alignment horizontal="center" vertical="center"/>
    </xf>
    <xf numFmtId="175" fontId="4" fillId="0" borderId="37" xfId="0" applyNumberFormat="1" applyFont="1" applyFill="1" applyBorder="1" applyAlignment="1">
      <alignment horizontal="center" vertical="center"/>
    </xf>
    <xf numFmtId="175" fontId="4" fillId="33" borderId="60" xfId="0" applyNumberFormat="1" applyFont="1" applyFill="1" applyBorder="1" applyAlignment="1">
      <alignment horizontal="center" vertical="center"/>
    </xf>
    <xf numFmtId="175" fontId="4" fillId="33" borderId="61" xfId="0" applyNumberFormat="1" applyFont="1" applyFill="1" applyBorder="1" applyAlignment="1">
      <alignment horizontal="center" vertical="center"/>
    </xf>
    <xf numFmtId="175" fontId="4" fillId="33" borderId="20" xfId="0" applyNumberFormat="1" applyFont="1" applyFill="1" applyBorder="1" applyAlignment="1">
      <alignment horizontal="center" vertical="center"/>
    </xf>
    <xf numFmtId="172" fontId="107" fillId="36" borderId="59" xfId="69" applyNumberFormat="1" applyFont="1" applyFill="1" applyBorder="1" applyAlignment="1">
      <alignment horizontal="center" vertical="center" wrapText="1"/>
      <protection/>
    </xf>
    <xf numFmtId="172" fontId="107" fillId="36" borderId="28" xfId="69" applyNumberFormat="1" applyFont="1" applyFill="1" applyBorder="1" applyAlignment="1">
      <alignment horizontal="center" vertical="center" wrapText="1"/>
      <protection/>
    </xf>
    <xf numFmtId="172" fontId="107" fillId="36" borderId="21" xfId="69" applyNumberFormat="1" applyFont="1" applyFill="1" applyBorder="1" applyAlignment="1">
      <alignment horizontal="center" vertical="center" wrapText="1"/>
      <protection/>
    </xf>
    <xf numFmtId="172" fontId="107" fillId="36" borderId="50" xfId="69" applyNumberFormat="1" applyFont="1" applyFill="1" applyBorder="1" applyAlignment="1">
      <alignment horizontal="center" vertical="center"/>
      <protection/>
    </xf>
    <xf numFmtId="172" fontId="107" fillId="36" borderId="52" xfId="69" applyNumberFormat="1" applyFont="1" applyFill="1" applyBorder="1" applyAlignment="1">
      <alignment horizontal="center" vertical="center"/>
      <protection/>
    </xf>
    <xf numFmtId="172" fontId="107" fillId="36" borderId="53" xfId="69" applyNumberFormat="1" applyFont="1" applyFill="1" applyBorder="1" applyAlignment="1">
      <alignment horizontal="center" vertical="center"/>
      <protection/>
    </xf>
    <xf numFmtId="0" fontId="106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107" fillId="36" borderId="57" xfId="0" applyFont="1" applyFill="1" applyBorder="1" applyAlignment="1">
      <alignment horizontal="center" vertical="center"/>
    </xf>
    <xf numFmtId="0" fontId="107" fillId="36" borderId="26" xfId="0" applyFont="1" applyFill="1" applyBorder="1" applyAlignment="1">
      <alignment horizontal="center" vertical="center"/>
    </xf>
    <xf numFmtId="0" fontId="107" fillId="36" borderId="27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9" fillId="0" borderId="0" xfId="0" applyFont="1" applyAlignment="1">
      <alignment horizontal="left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07" fillId="36" borderId="50" xfId="0" applyFont="1" applyFill="1" applyBorder="1" applyAlignment="1">
      <alignment horizontal="center" vertical="center"/>
    </xf>
    <xf numFmtId="0" fontId="107" fillId="36" borderId="52" xfId="0" applyFont="1" applyFill="1" applyBorder="1" applyAlignment="1">
      <alignment horizontal="center" vertical="center"/>
    </xf>
    <xf numFmtId="0" fontId="107" fillId="36" borderId="53" xfId="0" applyFont="1" applyFill="1" applyBorder="1" applyAlignment="1">
      <alignment horizontal="center" vertical="center"/>
    </xf>
    <xf numFmtId="0" fontId="106" fillId="0" borderId="0" xfId="0" applyFont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2 2" xfId="64"/>
    <cellStyle name="常规 33" xfId="65"/>
    <cellStyle name="常规_Book2" xfId="66"/>
    <cellStyle name="常规_Book2_Sailing Schedule of SITC - 23 Nov 2010" xfId="67"/>
    <cellStyle name="常规_Sheet1" xfId="68"/>
    <cellStyle name="標準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228600</xdr:rowOff>
    </xdr:from>
    <xdr:to>
      <xdr:col>9</xdr:col>
      <xdr:colOff>38100</xdr:colOff>
      <xdr:row>12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1050" y="1714500"/>
          <a:ext cx="8477250" cy="1371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82296" tIns="109728" rIns="82296" bIns="0"/>
        <a:p>
          <a:pPr algn="ctr">
            <a:defRPr/>
          </a:pPr>
          <a:r>
            <a:rPr lang="en-US" cap="none" sz="2200" b="1" i="0" u="none" baseline="0">
              <a:solidFill>
                <a:srgbClr val="0066CC"/>
              </a:solidFill>
              <a:latin typeface=".VnSouthernH"/>
              <a:ea typeface=".VnSouthernH"/>
              <a:cs typeface=".VnSouthernH"/>
            </a:rPr>
            <a:t> </a:t>
          </a:r>
          <a:r>
            <a:rPr lang="en-US" cap="none" sz="2200" b="1" i="0" u="none" baseline="0">
              <a:solidFill>
                <a:srgbClr val="0066CC"/>
              </a:solidFill>
              <a:latin typeface=".VnRevueH"/>
              <a:ea typeface=".VnRevueH"/>
              <a:cs typeface=".VnRevueH"/>
            </a:rPr>
            <a:t> </a:t>
          </a:r>
          <a:r>
            <a:rPr lang="en-US" cap="none" sz="2200" b="1" i="0" u="none" baseline="0">
              <a:solidFill>
                <a:srgbClr val="0066CC"/>
              </a:solidFill>
              <a:latin typeface=".VnSouthernH"/>
              <a:ea typeface=".VnSouthernH"/>
              <a:cs typeface=".VnSouthernH"/>
            </a:rPr>
            <a:t>Sailing schedule 
</a:t>
          </a:r>
          <a:r>
            <a:rPr lang="en-US" cap="none" sz="2200" b="1" i="0" u="none" baseline="0">
              <a:solidFill>
                <a:srgbClr val="0066CC"/>
              </a:solidFill>
              <a:latin typeface=".VnSouthernH"/>
              <a:ea typeface=".VnSouthernH"/>
              <a:cs typeface=".VnSouthernH"/>
            </a:rPr>
            <a:t>EXPORT FROM hai phong
</a:t>
          </a:r>
          <a:r>
            <a:rPr lang="en-US" cap="none" sz="2800" b="0" i="0" u="none" baseline="0">
              <a:solidFill>
                <a:srgbClr val="0066CC"/>
              </a:solidFill>
              <a:latin typeface=".VnRevueH"/>
              <a:ea typeface=".VnRevueH"/>
              <a:cs typeface=".VnRevueH"/>
            </a:rPr>
            <a:t>                        </a:t>
          </a:r>
          <a:r>
            <a:rPr lang="en-US" cap="none" sz="2600" b="0" i="0" u="none" baseline="0">
              <a:solidFill>
                <a:srgbClr val="0066CC"/>
              </a:solidFill>
              <a:latin typeface=".VnRevueH"/>
              <a:ea typeface=".VnRevueH"/>
              <a:cs typeface=".VnRevueH"/>
            </a:rPr>
            <a:t>                      </a:t>
          </a:r>
          <a:r>
            <a:rPr lang="en-US" cap="none" sz="2200" b="1" i="0" u="none" baseline="0">
              <a:solidFill>
                <a:srgbClr val="0066CC"/>
              </a:solidFill>
              <a:latin typeface=".VnArial Narrow"/>
              <a:ea typeface=".VnArial Narrow"/>
              <a:cs typeface=".VnArial Narrow"/>
            </a:rPr>
            <a:t>                           </a:t>
          </a:r>
        </a:p>
      </xdr:txBody>
    </xdr:sp>
    <xdr:clientData/>
  </xdr:twoCellAnchor>
  <xdr:twoCellAnchor>
    <xdr:from>
      <xdr:col>0</xdr:col>
      <xdr:colOff>409575</xdr:colOff>
      <xdr:row>1</xdr:row>
      <xdr:rowOff>76200</xdr:rowOff>
    </xdr:from>
    <xdr:to>
      <xdr:col>3</xdr:col>
      <xdr:colOff>304800</xdr:colOff>
      <xdr:row>7</xdr:row>
      <xdr:rowOff>19050</xdr:rowOff>
    </xdr:to>
    <xdr:pic>
      <xdr:nvPicPr>
        <xdr:cNvPr id="2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23850"/>
          <a:ext cx="2219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123825</xdr:rowOff>
    </xdr:from>
    <xdr:to>
      <xdr:col>1</xdr:col>
      <xdr:colOff>1866900</xdr:colOff>
      <xdr:row>10</xdr:row>
      <xdr:rowOff>76200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04800"/>
          <a:ext cx="2028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95250</xdr:rowOff>
    </xdr:from>
    <xdr:to>
      <xdr:col>1</xdr:col>
      <xdr:colOff>2038350</xdr:colOff>
      <xdr:row>13</xdr:row>
      <xdr:rowOff>38100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2019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1</xdr:col>
      <xdr:colOff>2047875</xdr:colOff>
      <xdr:row>13</xdr:row>
      <xdr:rowOff>47625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850"/>
          <a:ext cx="2009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2</xdr:col>
      <xdr:colOff>657225</xdr:colOff>
      <xdr:row>8</xdr:row>
      <xdr:rowOff>114300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1905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171450</xdr:rowOff>
    </xdr:from>
    <xdr:to>
      <xdr:col>1</xdr:col>
      <xdr:colOff>1971675</xdr:colOff>
      <xdr:row>13</xdr:row>
      <xdr:rowOff>0</xdr:rowOff>
    </xdr:to>
    <xdr:pic>
      <xdr:nvPicPr>
        <xdr:cNvPr id="1" name="Picture 1" descr="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924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lines.com/" TargetMode="External" /><Relationship Id="rId2" Type="http://schemas.openxmlformats.org/officeDocument/2006/relationships/hyperlink" Target="mailto:alex.ag@viconship.com" TargetMode="External" /><Relationship Id="rId3" Type="http://schemas.openxmlformats.org/officeDocument/2006/relationships/hyperlink" Target="mailto:hung.ag@viconship.com" TargetMode="External" /><Relationship Id="rId4" Type="http://schemas.openxmlformats.org/officeDocument/2006/relationships/hyperlink" Target="mailto:ngoc.ag@viconship.com" TargetMode="External" /><Relationship Id="rId5" Type="http://schemas.openxmlformats.org/officeDocument/2006/relationships/hyperlink" Target="mailto:van.ag@viconship.com" TargetMode="External" /><Relationship Id="rId6" Type="http://schemas.openxmlformats.org/officeDocument/2006/relationships/hyperlink" Target="mailto:luong.ag@viconship.com" TargetMode="External" /><Relationship Id="rId7" Type="http://schemas.openxmlformats.org/officeDocument/2006/relationships/hyperlink" Target="mailto:thu.ag@viconship.com" TargetMode="External" /><Relationship Id="rId8" Type="http://schemas.openxmlformats.org/officeDocument/2006/relationships/hyperlink" Target="mailto:son.ag@viconship.com" TargetMode="External" /><Relationship Id="rId9" Type="http://schemas.openxmlformats.org/officeDocument/2006/relationships/hyperlink" Target="mailto:quyen.ag@viconship.com" TargetMode="External" /><Relationship Id="rId10" Type="http://schemas.openxmlformats.org/officeDocument/2006/relationships/hyperlink" Target="mailto:chuc.ag@viconship.com" TargetMode="External" /><Relationship Id="rId11" Type="http://schemas.openxmlformats.org/officeDocument/2006/relationships/hyperlink" Target="mailto:hungnq.ag@viconship.co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goc.ag@viconship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5"/>
  <sheetViews>
    <sheetView showGridLines="0" zoomScale="75" zoomScaleNormal="75" zoomScalePageLayoutView="0" workbookViewId="0" topLeftCell="A1">
      <selection activeCell="N41" sqref="N41"/>
    </sheetView>
  </sheetViews>
  <sheetFormatPr defaultColWidth="9.00390625" defaultRowHeight="19.5" customHeight="1"/>
  <cols>
    <col min="1" max="1" width="5.625" style="0" customWidth="1"/>
    <col min="2" max="2" width="15.875" style="0" customWidth="1"/>
    <col min="4" max="4" width="11.50390625" style="0" customWidth="1"/>
    <col min="5" max="5" width="11.25390625" style="0" customWidth="1"/>
    <col min="6" max="6" width="30.75390625" style="0" customWidth="1"/>
    <col min="7" max="7" width="14.625" style="0" customWidth="1"/>
    <col min="8" max="8" width="17.625" style="0" customWidth="1"/>
    <col min="9" max="9" width="4.75390625" style="0" customWidth="1"/>
    <col min="14" max="14" width="86.75390625" style="0" customWidth="1"/>
  </cols>
  <sheetData>
    <row r="1" spans="2:22" ht="19.5" customHeight="1">
      <c r="B1" s="60"/>
      <c r="C1" s="60"/>
      <c r="D1" s="81"/>
      <c r="E1" s="275" t="s">
        <v>66</v>
      </c>
      <c r="F1" s="275"/>
      <c r="G1" s="275"/>
      <c r="H1" s="275"/>
      <c r="I1" s="275"/>
      <c r="J1" s="275"/>
      <c r="K1" s="275"/>
      <c r="L1" s="275"/>
      <c r="M1" s="275"/>
      <c r="N1" s="60"/>
      <c r="O1" s="60"/>
      <c r="P1" s="60"/>
      <c r="Q1" s="60"/>
      <c r="R1" s="60"/>
      <c r="S1" s="60"/>
      <c r="T1" s="60"/>
      <c r="U1" s="60"/>
      <c r="V1" s="60"/>
    </row>
    <row r="2" spans="2:22" ht="19.5" customHeight="1">
      <c r="B2" s="60"/>
      <c r="C2" s="60"/>
      <c r="D2" s="81"/>
      <c r="E2" s="275"/>
      <c r="F2" s="275"/>
      <c r="G2" s="275"/>
      <c r="H2" s="275"/>
      <c r="I2" s="275"/>
      <c r="J2" s="275"/>
      <c r="K2" s="275"/>
      <c r="L2" s="275"/>
      <c r="M2" s="275"/>
      <c r="N2" s="60"/>
      <c r="O2" s="60"/>
      <c r="P2" s="60"/>
      <c r="Q2" s="60"/>
      <c r="R2" s="60"/>
      <c r="S2" s="60"/>
      <c r="T2" s="60"/>
      <c r="U2" s="60"/>
      <c r="V2" s="60"/>
    </row>
    <row r="3" spans="2:22" s="82" customFormat="1" ht="19.5" customHeight="1">
      <c r="B3" s="83"/>
      <c r="C3" s="83"/>
      <c r="D3" s="81"/>
      <c r="E3" s="275"/>
      <c r="F3" s="275"/>
      <c r="G3" s="275"/>
      <c r="H3" s="275"/>
      <c r="I3" s="275"/>
      <c r="J3" s="275"/>
      <c r="K3" s="275"/>
      <c r="L3" s="275"/>
      <c r="M3" s="275"/>
      <c r="N3" s="83"/>
      <c r="O3" s="83"/>
      <c r="P3" s="83"/>
      <c r="Q3" s="83"/>
      <c r="R3" s="83"/>
      <c r="S3" s="83"/>
      <c r="T3" s="83"/>
      <c r="U3" s="83"/>
      <c r="V3" s="83"/>
    </row>
    <row r="4" spans="2:22" s="82" customFormat="1" ht="19.5" customHeight="1">
      <c r="B4" s="83"/>
      <c r="C4" s="83"/>
      <c r="D4" s="81"/>
      <c r="E4" s="275"/>
      <c r="F4" s="275"/>
      <c r="G4" s="275"/>
      <c r="H4" s="275"/>
      <c r="I4" s="275"/>
      <c r="J4" s="275"/>
      <c r="K4" s="275"/>
      <c r="L4" s="275"/>
      <c r="M4" s="275"/>
      <c r="N4" s="83"/>
      <c r="O4" s="83"/>
      <c r="P4" s="83"/>
      <c r="Q4" s="83"/>
      <c r="R4" s="83"/>
      <c r="S4" s="83"/>
      <c r="T4" s="83"/>
      <c r="U4" s="83"/>
      <c r="V4" s="83"/>
    </row>
    <row r="5" spans="2:22" s="82" customFormat="1" ht="19.5" customHeight="1">
      <c r="B5" s="83"/>
      <c r="C5" s="83"/>
      <c r="D5" s="81"/>
      <c r="E5" s="275"/>
      <c r="F5" s="275"/>
      <c r="G5" s="275"/>
      <c r="H5" s="275"/>
      <c r="I5" s="275"/>
      <c r="J5" s="275"/>
      <c r="K5" s="275"/>
      <c r="L5" s="275"/>
      <c r="M5" s="275"/>
      <c r="N5" s="83"/>
      <c r="O5" s="83"/>
      <c r="P5" s="83"/>
      <c r="Q5" s="83"/>
      <c r="R5" s="83"/>
      <c r="S5" s="83"/>
      <c r="T5" s="83"/>
      <c r="U5" s="83"/>
      <c r="V5" s="83"/>
    </row>
    <row r="6" spans="2:22" s="82" customFormat="1" ht="19.5" customHeight="1">
      <c r="B6" s="83"/>
      <c r="C6" s="83"/>
      <c r="D6" s="81"/>
      <c r="E6" s="275"/>
      <c r="F6" s="275"/>
      <c r="G6" s="275"/>
      <c r="H6" s="275"/>
      <c r="I6" s="275"/>
      <c r="J6" s="275"/>
      <c r="K6" s="275"/>
      <c r="L6" s="275"/>
      <c r="M6" s="275"/>
      <c r="N6" s="83"/>
      <c r="O6" s="83"/>
      <c r="P6" s="83"/>
      <c r="Q6" s="83"/>
      <c r="R6" s="83"/>
      <c r="S6" s="83"/>
      <c r="T6" s="83"/>
      <c r="U6" s="83"/>
      <c r="V6" s="83"/>
    </row>
    <row r="7" spans="2:22" ht="19.5" customHeight="1">
      <c r="B7" s="60"/>
      <c r="C7" s="60"/>
      <c r="D7" s="60"/>
      <c r="E7" s="275"/>
      <c r="F7" s="275"/>
      <c r="G7" s="275"/>
      <c r="H7" s="275"/>
      <c r="I7" s="275"/>
      <c r="J7" s="275"/>
      <c r="K7" s="275"/>
      <c r="L7" s="275"/>
      <c r="M7" s="275"/>
      <c r="N7" s="60"/>
      <c r="O7" s="60"/>
      <c r="P7" s="60"/>
      <c r="Q7" s="60"/>
      <c r="R7" s="60"/>
      <c r="S7" s="60"/>
      <c r="T7" s="60"/>
      <c r="U7" s="60"/>
      <c r="V7" s="60"/>
    </row>
    <row r="8" spans="2:22" ht="19.5" customHeight="1">
      <c r="B8" s="60"/>
      <c r="C8" s="60"/>
      <c r="D8" s="60"/>
      <c r="E8" s="275"/>
      <c r="F8" s="275"/>
      <c r="G8" s="275"/>
      <c r="H8" s="275"/>
      <c r="I8" s="275"/>
      <c r="J8" s="275"/>
      <c r="K8" s="275"/>
      <c r="L8" s="275"/>
      <c r="M8" s="275"/>
      <c r="N8" s="60"/>
      <c r="O8" s="60"/>
      <c r="P8" s="60"/>
      <c r="Q8" s="60"/>
      <c r="R8" s="60"/>
      <c r="S8" s="60"/>
      <c r="T8" s="60"/>
      <c r="U8" s="60"/>
      <c r="V8" s="60"/>
    </row>
    <row r="9" spans="2:22" ht="19.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2:22" ht="19.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2:22" ht="19.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2:22" ht="19.5" customHeight="1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0"/>
      <c r="O12" s="60"/>
      <c r="P12" s="60"/>
      <c r="Q12" s="60"/>
      <c r="R12" s="60"/>
      <c r="S12" s="60"/>
      <c r="T12" s="60"/>
      <c r="U12" s="60"/>
      <c r="V12" s="60"/>
    </row>
    <row r="13" spans="2:22" ht="31.5" customHeight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  <c r="N13" s="60"/>
      <c r="O13" s="60"/>
      <c r="P13" s="60"/>
      <c r="Q13" s="60"/>
      <c r="R13" s="60"/>
      <c r="S13" s="60"/>
      <c r="T13" s="60"/>
      <c r="U13" s="60"/>
      <c r="V13" s="60"/>
    </row>
    <row r="14" spans="2:18" s="63" customFormat="1" ht="19.5" customHeight="1">
      <c r="B14" s="62"/>
      <c r="D14" s="274" t="s">
        <v>63</v>
      </c>
      <c r="E14" s="274"/>
      <c r="F14" s="276" t="s">
        <v>70</v>
      </c>
      <c r="G14" s="276"/>
      <c r="H14" s="65"/>
      <c r="I14" s="65"/>
      <c r="J14" s="66"/>
      <c r="K14" s="66"/>
      <c r="L14" s="66"/>
      <c r="M14" s="66"/>
      <c r="N14" s="66"/>
      <c r="O14" s="66"/>
      <c r="P14" s="66"/>
      <c r="Q14" s="66"/>
      <c r="R14" s="66"/>
    </row>
    <row r="15" spans="2:18" s="63" customFormat="1" ht="19.5" customHeight="1">
      <c r="B15" s="62"/>
      <c r="D15" s="274" t="s">
        <v>63</v>
      </c>
      <c r="E15" s="274"/>
      <c r="F15" s="273" t="s">
        <v>72</v>
      </c>
      <c r="G15" s="273"/>
      <c r="H15" s="65"/>
      <c r="I15" s="65"/>
      <c r="J15" s="66"/>
      <c r="K15" s="66"/>
      <c r="L15" s="66"/>
      <c r="M15" s="66"/>
      <c r="N15" s="66"/>
      <c r="O15" s="66"/>
      <c r="P15" s="66"/>
      <c r="Q15" s="66"/>
      <c r="R15" s="66"/>
    </row>
    <row r="16" spans="2:18" s="63" customFormat="1" ht="19.5" customHeight="1">
      <c r="B16" s="62"/>
      <c r="D16" s="274" t="s">
        <v>63</v>
      </c>
      <c r="E16" s="274"/>
      <c r="F16" s="273" t="s">
        <v>73</v>
      </c>
      <c r="G16" s="273"/>
      <c r="H16" s="65"/>
      <c r="I16" s="65"/>
      <c r="J16" s="66"/>
      <c r="K16" s="66"/>
      <c r="L16" s="66"/>
      <c r="M16" s="66"/>
      <c r="N16" s="66"/>
      <c r="O16" s="66"/>
      <c r="P16" s="66"/>
      <c r="Q16" s="66"/>
      <c r="R16" s="66"/>
    </row>
    <row r="17" spans="2:18" s="63" customFormat="1" ht="19.5" customHeight="1">
      <c r="B17" s="62"/>
      <c r="D17" s="274" t="s">
        <v>63</v>
      </c>
      <c r="E17" s="274"/>
      <c r="F17" s="273" t="s">
        <v>174</v>
      </c>
      <c r="G17" s="273"/>
      <c r="H17" s="65"/>
      <c r="I17" s="65"/>
      <c r="J17" s="66"/>
      <c r="K17" s="66"/>
      <c r="L17" s="66"/>
      <c r="M17" s="66"/>
      <c r="N17" s="66"/>
      <c r="O17" s="66"/>
      <c r="P17" s="66"/>
      <c r="Q17" s="66"/>
      <c r="R17" s="66"/>
    </row>
    <row r="18" spans="2:18" s="63" customFormat="1" ht="19.5" customHeight="1">
      <c r="B18" s="62"/>
      <c r="D18" s="274" t="s">
        <v>63</v>
      </c>
      <c r="E18" s="274"/>
      <c r="F18" s="273" t="s">
        <v>71</v>
      </c>
      <c r="G18" s="273"/>
      <c r="H18" s="65"/>
      <c r="I18" s="65"/>
      <c r="J18" s="66"/>
      <c r="K18" s="66"/>
      <c r="L18" s="66"/>
      <c r="M18" s="66"/>
      <c r="N18" s="66"/>
      <c r="O18" s="66"/>
      <c r="P18" s="66"/>
      <c r="Q18" s="66"/>
      <c r="R18" s="66"/>
    </row>
    <row r="19" spans="2:18" s="63" customFormat="1" ht="19.5" customHeight="1">
      <c r="B19" s="62"/>
      <c r="E19" s="62"/>
      <c r="F19" s="67"/>
      <c r="G19" s="64"/>
      <c r="H19" s="65"/>
      <c r="I19" s="65"/>
      <c r="J19" s="66"/>
      <c r="K19" s="66"/>
      <c r="L19" s="66"/>
      <c r="M19" s="66"/>
      <c r="N19" s="66"/>
      <c r="O19" s="66"/>
      <c r="P19" s="66"/>
      <c r="Q19" s="66"/>
      <c r="R19" s="66"/>
    </row>
    <row r="20" spans="2:18" s="63" customFormat="1" ht="19.5" customHeight="1">
      <c r="B20" s="62"/>
      <c r="E20" s="62"/>
      <c r="F20" s="67"/>
      <c r="G20" s="64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</row>
    <row r="21" spans="2:22" ht="19.5" customHeight="1">
      <c r="B21" s="62"/>
      <c r="C21" s="62"/>
      <c r="D21" s="62"/>
      <c r="E21" s="62"/>
      <c r="F21" s="69"/>
      <c r="G21" s="62"/>
      <c r="H21" s="70"/>
      <c r="I21" s="70"/>
      <c r="J21" s="68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2:22" s="76" customFormat="1" ht="19.5" customHeight="1">
      <c r="B22" s="71" t="s">
        <v>64</v>
      </c>
      <c r="C22" s="72"/>
      <c r="D22" s="72"/>
      <c r="E22" s="72"/>
      <c r="F22" s="72"/>
      <c r="G22" s="73"/>
      <c r="H22" s="74"/>
      <c r="I22" s="74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2:10" s="61" customFormat="1" ht="19.5" customHeight="1">
      <c r="B23" s="74"/>
      <c r="C23" s="74"/>
      <c r="D23" s="74"/>
      <c r="E23" s="74"/>
      <c r="F23" s="74"/>
      <c r="G23" s="77"/>
      <c r="H23" s="72"/>
      <c r="I23" s="72"/>
      <c r="J23" s="72"/>
    </row>
    <row r="24" spans="2:8" s="4" customFormat="1" ht="25.5" customHeight="1">
      <c r="B24" s="80" t="s">
        <v>90</v>
      </c>
      <c r="C24" s="78"/>
      <c r="D24" s="3"/>
      <c r="E24" s="3"/>
      <c r="F24" s="3"/>
      <c r="H24" s="79"/>
    </row>
    <row r="25" spans="2:10" s="84" customFormat="1" ht="19.5" customHeight="1">
      <c r="B25" s="85" t="s">
        <v>74</v>
      </c>
      <c r="G25" s="85" t="s">
        <v>75</v>
      </c>
      <c r="H25" s="85"/>
      <c r="I25" s="86"/>
      <c r="J25" s="86"/>
    </row>
    <row r="26" spans="2:7" s="86" customFormat="1" ht="19.5" customHeight="1">
      <c r="B26" s="86" t="s">
        <v>65</v>
      </c>
      <c r="G26" s="86" t="s">
        <v>121</v>
      </c>
    </row>
    <row r="27" spans="2:7" s="86" customFormat="1" ht="19.5" customHeight="1">
      <c r="B27" s="86" t="s">
        <v>119</v>
      </c>
      <c r="G27" s="86" t="s">
        <v>120</v>
      </c>
    </row>
    <row r="28" s="86" customFormat="1" ht="19.5" customHeight="1">
      <c r="B28" s="86" t="s">
        <v>67</v>
      </c>
    </row>
    <row r="29" s="86" customFormat="1" ht="19.5" customHeight="1"/>
    <row r="30" spans="2:7" s="86" customFormat="1" ht="19.5" customHeight="1">
      <c r="B30" s="85" t="s">
        <v>79</v>
      </c>
      <c r="C30" s="84"/>
      <c r="G30" s="85"/>
    </row>
    <row r="31" spans="2:15" s="87" customFormat="1" ht="19.5" customHeight="1">
      <c r="B31" s="86" t="s">
        <v>91</v>
      </c>
      <c r="C31" s="86" t="s">
        <v>76</v>
      </c>
      <c r="D31" s="86"/>
      <c r="E31" s="86" t="s">
        <v>113</v>
      </c>
      <c r="F31" s="88" t="s">
        <v>68</v>
      </c>
      <c r="G31" s="86"/>
      <c r="H31" s="86"/>
      <c r="I31" s="88"/>
      <c r="J31" s="88"/>
      <c r="K31" s="86"/>
      <c r="L31" s="86"/>
      <c r="M31" s="86"/>
      <c r="N31" s="86"/>
      <c r="O31" s="86"/>
    </row>
    <row r="32" spans="2:15" s="89" customFormat="1" ht="19.5" customHeight="1">
      <c r="B32" s="86" t="s">
        <v>92</v>
      </c>
      <c r="C32" s="86" t="s">
        <v>77</v>
      </c>
      <c r="D32" s="86"/>
      <c r="E32" s="86" t="s">
        <v>114</v>
      </c>
      <c r="F32" s="88" t="s">
        <v>69</v>
      </c>
      <c r="G32" s="86"/>
      <c r="H32" s="86"/>
      <c r="I32" s="86"/>
      <c r="J32" s="86"/>
      <c r="K32" s="86"/>
      <c r="L32" s="86"/>
      <c r="M32" s="86"/>
      <c r="N32" s="86"/>
      <c r="O32" s="86"/>
    </row>
    <row r="33" spans="2:15" s="89" customFormat="1" ht="19.5" customHeight="1">
      <c r="B33" s="86" t="s">
        <v>115</v>
      </c>
      <c r="C33" s="86" t="s">
        <v>116</v>
      </c>
      <c r="D33" s="86"/>
      <c r="E33" s="86" t="s">
        <v>117</v>
      </c>
      <c r="F33" s="88" t="s">
        <v>155</v>
      </c>
      <c r="G33" s="86"/>
      <c r="H33" s="86"/>
      <c r="I33" s="86"/>
      <c r="J33" s="86"/>
      <c r="K33" s="86"/>
      <c r="L33" s="86"/>
      <c r="M33" s="86"/>
      <c r="N33" s="86"/>
      <c r="O33" s="86"/>
    </row>
    <row r="34" spans="2:15" s="89" customFormat="1" ht="19.5" customHeight="1">
      <c r="B34" s="86" t="s">
        <v>190</v>
      </c>
      <c r="C34" s="86" t="s">
        <v>191</v>
      </c>
      <c r="D34" s="86"/>
      <c r="E34" s="86" t="s">
        <v>192</v>
      </c>
      <c r="F34" s="88" t="s">
        <v>193</v>
      </c>
      <c r="G34" s="86"/>
      <c r="H34" s="86"/>
      <c r="I34" s="86"/>
      <c r="J34" s="86"/>
      <c r="K34" s="86"/>
      <c r="L34" s="86"/>
      <c r="M34" s="86"/>
      <c r="N34" s="86"/>
      <c r="O34" s="86"/>
    </row>
    <row r="35" spans="2:15" s="89" customFormat="1" ht="19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 s="89" customFormat="1" ht="19.5" customHeight="1">
      <c r="B36" s="85" t="s">
        <v>78</v>
      </c>
      <c r="C36" s="86"/>
      <c r="D36" s="86"/>
      <c r="E36" s="86"/>
      <c r="F36" s="86"/>
      <c r="G36" s="85" t="s">
        <v>82</v>
      </c>
      <c r="H36" s="86"/>
      <c r="I36" s="86"/>
      <c r="J36" s="86"/>
      <c r="K36" s="86"/>
      <c r="L36" s="86"/>
      <c r="M36" s="86"/>
      <c r="N36" s="86"/>
      <c r="O36" s="86"/>
    </row>
    <row r="37" spans="2:15" s="89" customFormat="1" ht="19.5" customHeight="1">
      <c r="B37" s="86" t="s">
        <v>109</v>
      </c>
      <c r="C37" s="86" t="s">
        <v>110</v>
      </c>
      <c r="D37" s="86"/>
      <c r="E37" s="86" t="s">
        <v>111</v>
      </c>
      <c r="F37" s="88" t="s">
        <v>112</v>
      </c>
      <c r="G37" s="86" t="s">
        <v>93</v>
      </c>
      <c r="H37" s="90" t="s">
        <v>122</v>
      </c>
      <c r="I37" s="88"/>
      <c r="J37" s="88" t="s">
        <v>94</v>
      </c>
      <c r="K37" s="86"/>
      <c r="L37" s="86"/>
      <c r="M37" s="86"/>
      <c r="N37" s="86"/>
      <c r="O37" s="86"/>
    </row>
    <row r="38" spans="2:15" s="89" customFormat="1" ht="19.5" customHeight="1">
      <c r="B38" s="86"/>
      <c r="C38" s="86"/>
      <c r="D38" s="86"/>
      <c r="E38" s="86"/>
      <c r="F38" s="121"/>
      <c r="G38" s="86" t="s">
        <v>81</v>
      </c>
      <c r="H38" s="90" t="s">
        <v>122</v>
      </c>
      <c r="I38" s="88"/>
      <c r="J38" s="88" t="s">
        <v>84</v>
      </c>
      <c r="K38" s="86"/>
      <c r="L38" s="86"/>
      <c r="M38" s="86"/>
      <c r="N38" s="86"/>
      <c r="O38" s="86"/>
    </row>
    <row r="39" spans="2:10" s="86" customFormat="1" ht="19.5" customHeight="1">
      <c r="B39" s="85"/>
      <c r="G39" s="89" t="s">
        <v>80</v>
      </c>
      <c r="H39" s="90" t="s">
        <v>83</v>
      </c>
      <c r="I39" s="88"/>
      <c r="J39" s="88" t="s">
        <v>85</v>
      </c>
    </row>
    <row r="40" s="86" customFormat="1" ht="19.5" customHeight="1">
      <c r="H40" s="90"/>
    </row>
    <row r="41" s="86" customFormat="1" ht="19.5" customHeight="1">
      <c r="G41" s="91" t="s">
        <v>86</v>
      </c>
    </row>
    <row r="42" spans="2:22" s="92" customFormat="1" ht="19.5" customHeight="1">
      <c r="B42" s="89"/>
      <c r="C42" s="89"/>
      <c r="D42" s="89"/>
      <c r="E42" s="89"/>
      <c r="F42" s="89"/>
      <c r="G42" s="89" t="s">
        <v>175</v>
      </c>
      <c r="H42" s="89" t="s">
        <v>176</v>
      </c>
      <c r="I42" s="93"/>
      <c r="J42" s="93" t="s">
        <v>195</v>
      </c>
      <c r="K42" s="89"/>
      <c r="L42" s="89"/>
      <c r="M42" s="89"/>
      <c r="N42" s="89"/>
      <c r="O42" s="89"/>
      <c r="P42" s="94"/>
      <c r="Q42" s="94"/>
      <c r="R42" s="94"/>
      <c r="S42" s="94"/>
      <c r="T42" s="94"/>
      <c r="U42" s="94"/>
      <c r="V42" s="94"/>
    </row>
    <row r="43" spans="2:22" s="92" customFormat="1" ht="19.5" customHeight="1">
      <c r="B43" s="89"/>
      <c r="C43" s="89"/>
      <c r="D43" s="89"/>
      <c r="E43" s="89"/>
      <c r="F43" s="89"/>
      <c r="G43" s="89" t="s">
        <v>87</v>
      </c>
      <c r="H43" s="89" t="s">
        <v>88</v>
      </c>
      <c r="I43" s="93"/>
      <c r="J43" s="93" t="s">
        <v>89</v>
      </c>
      <c r="K43" s="89"/>
      <c r="L43" s="89"/>
      <c r="M43" s="89"/>
      <c r="N43" s="89"/>
      <c r="O43" s="89"/>
      <c r="P43" s="94"/>
      <c r="Q43" s="94"/>
      <c r="R43" s="94"/>
      <c r="S43" s="94"/>
      <c r="T43" s="94"/>
      <c r="U43" s="94"/>
      <c r="V43" s="94"/>
    </row>
    <row r="44" spans="2:22" ht="19.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0"/>
      <c r="Q44" s="60"/>
      <c r="R44" s="60"/>
      <c r="S44" s="60"/>
      <c r="T44" s="60"/>
      <c r="U44" s="60"/>
      <c r="V44" s="60"/>
    </row>
    <row r="45" spans="2:22" ht="19.5" customHeight="1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0"/>
      <c r="Q45" s="60"/>
      <c r="R45" s="60"/>
      <c r="S45" s="60"/>
      <c r="T45" s="60"/>
      <c r="U45" s="60"/>
      <c r="V45" s="60"/>
    </row>
    <row r="46" spans="2:22" ht="19.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0"/>
      <c r="Q46" s="60"/>
      <c r="R46" s="60"/>
      <c r="S46" s="60"/>
      <c r="T46" s="60"/>
      <c r="U46" s="60"/>
      <c r="V46" s="60"/>
    </row>
    <row r="47" spans="2:22" ht="19.5" customHeight="1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0"/>
      <c r="Q47" s="60"/>
      <c r="R47" s="60"/>
      <c r="S47" s="60"/>
      <c r="T47" s="60"/>
      <c r="U47" s="60"/>
      <c r="V47" s="60"/>
    </row>
    <row r="48" spans="2:22" ht="19.5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0"/>
      <c r="Q48" s="60"/>
      <c r="R48" s="60"/>
      <c r="S48" s="60"/>
      <c r="T48" s="60"/>
      <c r="U48" s="60"/>
      <c r="V48" s="60"/>
    </row>
    <row r="49" spans="2:22" ht="19.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0"/>
      <c r="Q49" s="60"/>
      <c r="R49" s="60"/>
      <c r="S49" s="60"/>
      <c r="T49" s="60"/>
      <c r="U49" s="60"/>
      <c r="V49" s="60"/>
    </row>
    <row r="50" spans="2:22" ht="19.5" customHeight="1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0"/>
      <c r="Q50" s="60"/>
      <c r="R50" s="60"/>
      <c r="S50" s="60"/>
      <c r="T50" s="60"/>
      <c r="U50" s="60"/>
      <c r="V50" s="60"/>
    </row>
    <row r="51" spans="2:22" ht="19.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0"/>
      <c r="Q51" s="60"/>
      <c r="R51" s="60"/>
      <c r="S51" s="60"/>
      <c r="T51" s="60"/>
      <c r="U51" s="60"/>
      <c r="V51" s="60"/>
    </row>
    <row r="52" spans="2:22" ht="19.5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0"/>
      <c r="Q52" s="60"/>
      <c r="R52" s="60"/>
      <c r="S52" s="60"/>
      <c r="T52" s="60"/>
      <c r="U52" s="60"/>
      <c r="V52" s="60"/>
    </row>
    <row r="53" spans="2:22" ht="19.5" customHeight="1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0"/>
      <c r="Q53" s="60"/>
      <c r="R53" s="60"/>
      <c r="S53" s="60"/>
      <c r="T53" s="60"/>
      <c r="U53" s="60"/>
      <c r="V53" s="60"/>
    </row>
    <row r="54" spans="2:22" ht="19.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0"/>
      <c r="Q54" s="60"/>
      <c r="R54" s="60"/>
      <c r="S54" s="60"/>
      <c r="T54" s="60"/>
      <c r="U54" s="60"/>
      <c r="V54" s="60"/>
    </row>
    <row r="55" spans="2:22" ht="19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0"/>
      <c r="Q55" s="60"/>
      <c r="R55" s="60"/>
      <c r="S55" s="60"/>
      <c r="T55" s="60"/>
      <c r="U55" s="60"/>
      <c r="V55" s="60"/>
    </row>
    <row r="56" spans="2:22" ht="19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0"/>
      <c r="Q56" s="60"/>
      <c r="R56" s="60"/>
      <c r="S56" s="60"/>
      <c r="T56" s="60"/>
      <c r="U56" s="60"/>
      <c r="V56" s="60"/>
    </row>
    <row r="57" spans="2:22" ht="19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0"/>
      <c r="Q57" s="60"/>
      <c r="R57" s="60"/>
      <c r="S57" s="60"/>
      <c r="T57" s="60"/>
      <c r="U57" s="60"/>
      <c r="V57" s="60"/>
    </row>
    <row r="58" spans="2:22" ht="19.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0"/>
      <c r="Q58" s="60"/>
      <c r="R58" s="60"/>
      <c r="S58" s="60"/>
      <c r="T58" s="60"/>
      <c r="U58" s="60"/>
      <c r="V58" s="60"/>
    </row>
    <row r="59" spans="2:22" ht="19.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0"/>
      <c r="Q59" s="60"/>
      <c r="R59" s="60"/>
      <c r="S59" s="60"/>
      <c r="T59" s="60"/>
      <c r="U59" s="60"/>
      <c r="V59" s="60"/>
    </row>
    <row r="60" spans="2:22" ht="19.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0"/>
      <c r="Q60" s="60"/>
      <c r="R60" s="60"/>
      <c r="S60" s="60"/>
      <c r="T60" s="60"/>
      <c r="U60" s="60"/>
      <c r="V60" s="60"/>
    </row>
    <row r="61" spans="2:22" ht="19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0"/>
      <c r="Q61" s="60"/>
      <c r="R61" s="60"/>
      <c r="S61" s="60"/>
      <c r="T61" s="60"/>
      <c r="U61" s="60"/>
      <c r="V61" s="60"/>
    </row>
    <row r="62" spans="2:22" ht="19.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0"/>
      <c r="Q62" s="60"/>
      <c r="R62" s="60"/>
      <c r="S62" s="60"/>
      <c r="T62" s="60"/>
      <c r="U62" s="60"/>
      <c r="V62" s="60"/>
    </row>
    <row r="63" spans="2:22" ht="19.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0"/>
      <c r="Q63" s="60"/>
      <c r="R63" s="60"/>
      <c r="S63" s="60"/>
      <c r="T63" s="60"/>
      <c r="U63" s="60"/>
      <c r="V63" s="60"/>
    </row>
    <row r="64" spans="2:22" ht="19.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0"/>
      <c r="Q64" s="60"/>
      <c r="R64" s="60"/>
      <c r="S64" s="60"/>
      <c r="T64" s="60"/>
      <c r="U64" s="60"/>
      <c r="V64" s="60"/>
    </row>
    <row r="65" spans="2:22" ht="19.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0"/>
      <c r="Q65" s="60"/>
      <c r="R65" s="60"/>
      <c r="S65" s="60"/>
      <c r="T65" s="60"/>
      <c r="U65" s="60"/>
      <c r="V65" s="60"/>
    </row>
    <row r="66" spans="2:22" ht="19.5" customHeigh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0"/>
      <c r="Q66" s="60"/>
      <c r="R66" s="60"/>
      <c r="S66" s="60"/>
      <c r="T66" s="60"/>
      <c r="U66" s="60"/>
      <c r="V66" s="60"/>
    </row>
    <row r="67" spans="2:22" ht="19.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0"/>
      <c r="Q67" s="60"/>
      <c r="R67" s="60"/>
      <c r="S67" s="60"/>
      <c r="T67" s="60"/>
      <c r="U67" s="60"/>
      <c r="V67" s="60"/>
    </row>
    <row r="68" spans="2:22" ht="19.5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0"/>
      <c r="Q68" s="60"/>
      <c r="R68" s="60"/>
      <c r="S68" s="60"/>
      <c r="T68" s="60"/>
      <c r="U68" s="60"/>
      <c r="V68" s="60"/>
    </row>
    <row r="69" spans="2:22" ht="19.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0"/>
      <c r="Q69" s="60"/>
      <c r="R69" s="60"/>
      <c r="S69" s="60"/>
      <c r="T69" s="60"/>
      <c r="U69" s="60"/>
      <c r="V69" s="60"/>
    </row>
    <row r="70" spans="2:22" ht="19.5" customHeight="1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0"/>
      <c r="Q70" s="60"/>
      <c r="R70" s="60"/>
      <c r="S70" s="60"/>
      <c r="T70" s="60"/>
      <c r="U70" s="60"/>
      <c r="V70" s="60"/>
    </row>
    <row r="71" spans="2:22" ht="19.5" customHeigh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0"/>
      <c r="Q71" s="60"/>
      <c r="R71" s="60"/>
      <c r="S71" s="60"/>
      <c r="T71" s="60"/>
      <c r="U71" s="60"/>
      <c r="V71" s="60"/>
    </row>
    <row r="72" spans="2:22" ht="19.5" customHeight="1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0"/>
      <c r="Q72" s="60"/>
      <c r="R72" s="60"/>
      <c r="S72" s="60"/>
      <c r="T72" s="60"/>
      <c r="U72" s="60"/>
      <c r="V72" s="60"/>
    </row>
    <row r="73" spans="2:22" ht="19.5" customHeight="1">
      <c r="B73" s="66"/>
      <c r="C73" s="66"/>
      <c r="D73" s="66"/>
      <c r="E73" s="66"/>
      <c r="F73" s="66"/>
      <c r="G73" s="66"/>
      <c r="H73" s="66"/>
      <c r="I73" s="66"/>
      <c r="J73" s="63"/>
      <c r="K73" s="66"/>
      <c r="L73" s="66"/>
      <c r="M73" s="66"/>
      <c r="N73" s="66"/>
      <c r="O73" s="66"/>
      <c r="P73" s="60"/>
      <c r="Q73" s="60"/>
      <c r="R73" s="60"/>
      <c r="S73" s="60"/>
      <c r="T73" s="60"/>
      <c r="U73" s="60"/>
      <c r="V73" s="60"/>
    </row>
    <row r="74" spans="2:22" ht="19.5" customHeight="1">
      <c r="B74" s="66"/>
      <c r="C74" s="66"/>
      <c r="D74" s="66"/>
      <c r="E74" s="66"/>
      <c r="F74" s="66"/>
      <c r="G74" s="63"/>
      <c r="H74" s="63"/>
      <c r="I74" s="63"/>
      <c r="J74" s="63"/>
      <c r="K74" s="66"/>
      <c r="L74" s="66"/>
      <c r="M74" s="66"/>
      <c r="N74" s="66"/>
      <c r="O74" s="66"/>
      <c r="P74" s="60"/>
      <c r="Q74" s="60"/>
      <c r="R74" s="60"/>
      <c r="S74" s="60"/>
      <c r="T74" s="60"/>
      <c r="U74" s="60"/>
      <c r="V74" s="60"/>
    </row>
    <row r="75" spans="2:15" ht="19.5" customHeight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</row>
  </sheetData>
  <sheetProtection/>
  <mergeCells count="11">
    <mergeCell ref="F18:G18"/>
    <mergeCell ref="F17:G17"/>
    <mergeCell ref="D14:E14"/>
    <mergeCell ref="D15:E15"/>
    <mergeCell ref="D16:E16"/>
    <mergeCell ref="D18:E18"/>
    <mergeCell ref="E1:M8"/>
    <mergeCell ref="D17:E17"/>
    <mergeCell ref="F14:G14"/>
    <mergeCell ref="F15:G15"/>
    <mergeCell ref="F16:G16"/>
  </mergeCells>
  <hyperlinks>
    <hyperlink ref="F14" location="'DIRECT SERVICES'!A1" display="GENERAL SERVICE"/>
    <hyperlink ref="F17" location="'HP - CHINA (via HKG)'!A1" display="PHILIPINE (MANILA)"/>
    <hyperlink ref="F16" location="'HP - JAPAN out ports'!A1" display="TAIWAN"/>
    <hyperlink ref="F15" location="'HP - JAPAN main ports'!A1" display="CHINA"/>
    <hyperlink ref="B28" r:id="rId1" display="http://www.tslines.com/"/>
    <hyperlink ref="F31" r:id="rId2" display="alex.ag@viconship.com"/>
    <hyperlink ref="F32" r:id="rId3" display="hung.ag@viconship.com"/>
    <hyperlink ref="F37" r:id="rId4" display="ngoc.ag@viconship.com"/>
    <hyperlink ref="F18" location="'HP - CHINA (via BUS)'!A1" display="MALAYSIA"/>
    <hyperlink ref="J37" r:id="rId5" display="van.ag@viconship.com"/>
    <hyperlink ref="J38" r:id="rId6" display="luong.ag@viconship.com"/>
    <hyperlink ref="J39" r:id="rId7" display="thu.ag@viconship.com"/>
    <hyperlink ref="J42" r:id="rId8" display="son.ag@viconship.com"/>
    <hyperlink ref="J43" r:id="rId9" display="quyen.ag@viconship.com"/>
    <hyperlink ref="F33" r:id="rId10" display="chuc.ag@viconship.com"/>
    <hyperlink ref="F17:G17" location="'HP - CHINA (PRD)'!A1" display="CHINA (PRD)"/>
    <hyperlink ref="F34" r:id="rId11" display="hungnq.ag@viconship.com"/>
  </hyperlinks>
  <printOptions/>
  <pageMargins left="0.7" right="0.7" top="0.75" bottom="0.75" header="0.3" footer="0.3"/>
  <pageSetup horizontalDpi="600" verticalDpi="600" orientation="portrait" paperSize="9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BJ107"/>
  <sheetViews>
    <sheetView showGridLines="0" zoomScale="75" zoomScaleNormal="75" zoomScalePageLayoutView="20" workbookViewId="0" topLeftCell="A30">
      <selection activeCell="B38" sqref="B38:D47"/>
    </sheetView>
  </sheetViews>
  <sheetFormatPr defaultColWidth="9.00390625" defaultRowHeight="14.25"/>
  <cols>
    <col min="1" max="1" width="5.125" style="4" customWidth="1"/>
    <col min="2" max="2" width="29.25390625" style="4" customWidth="1"/>
    <col min="3" max="3" width="14.00390625" style="105" customWidth="1"/>
    <col min="4" max="4" width="23.125" style="4" customWidth="1"/>
    <col min="5" max="15" width="1.4921875" style="4" customWidth="1"/>
    <col min="16" max="16" width="2.50390625" style="4" customWidth="1"/>
    <col min="17" max="17" width="0.2421875" style="4" hidden="1" customWidth="1"/>
    <col min="18" max="18" width="1.4921875" style="4" hidden="1" customWidth="1"/>
    <col min="19" max="19" width="1.25" style="4" customWidth="1"/>
    <col min="20" max="20" width="6.50390625" style="4" customWidth="1"/>
    <col min="21" max="21" width="2.00390625" style="4" customWidth="1"/>
    <col min="22" max="22" width="1.12109375" style="4" customWidth="1"/>
    <col min="23" max="24" width="1.25" style="4" customWidth="1"/>
    <col min="25" max="25" width="1.12109375" style="4" customWidth="1"/>
    <col min="26" max="28" width="1.4921875" style="4" customWidth="1"/>
    <col min="29" max="32" width="1.75390625" style="4" customWidth="1"/>
    <col min="33" max="33" width="1.00390625" style="4" customWidth="1"/>
    <col min="34" max="34" width="1.75390625" style="4" hidden="1" customWidth="1"/>
    <col min="35" max="35" width="1.25" style="4" hidden="1" customWidth="1"/>
    <col min="36" max="36" width="4.25390625" style="4" customWidth="1"/>
    <col min="37" max="37" width="5.25390625" style="4" customWidth="1"/>
    <col min="38" max="38" width="9.00390625" style="4" customWidth="1"/>
    <col min="39" max="39" width="9.25390625" style="4" customWidth="1"/>
    <col min="40" max="40" width="5.25390625" style="4" customWidth="1"/>
    <col min="41" max="42" width="9.00390625" style="4" customWidth="1"/>
    <col min="43" max="43" width="16.75390625" style="4" customWidth="1"/>
    <col min="44" max="44" width="19.00390625" style="4" customWidth="1"/>
    <col min="45" max="45" width="9.00390625" style="4" hidden="1" customWidth="1"/>
    <col min="46" max="46" width="3.25390625" style="4" hidden="1" customWidth="1"/>
    <col min="47" max="47" width="9.00390625" style="4" hidden="1" customWidth="1"/>
    <col min="48" max="48" width="5.25390625" style="4" hidden="1" customWidth="1"/>
    <col min="49" max="59" width="9.00390625" style="4" hidden="1" customWidth="1"/>
    <col min="60" max="60" width="19.00390625" style="4" customWidth="1"/>
    <col min="61" max="16384" width="9.00390625" style="4" customWidth="1"/>
  </cols>
  <sheetData>
    <row r="3" spans="2:41" ht="15.75" customHeight="1">
      <c r="B3" s="3"/>
      <c r="C3" s="358" t="s">
        <v>66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</row>
    <row r="4" spans="2:41" ht="12" customHeight="1">
      <c r="B4" s="3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</row>
    <row r="5" spans="2:41" ht="12" customHeight="1">
      <c r="B5" s="3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</row>
    <row r="6" spans="2:41" ht="12" customHeight="1">
      <c r="B6" s="3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</row>
    <row r="7" spans="2:41" ht="12" customHeight="1">
      <c r="B7" s="3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</row>
    <row r="8" spans="2:41" ht="12" customHeight="1">
      <c r="B8" s="3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</row>
    <row r="9" spans="2:41" ht="21" customHeight="1">
      <c r="B9" s="3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</row>
    <row r="10" spans="2:41" ht="16.5" customHeight="1">
      <c r="B10" s="3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</row>
    <row r="11" spans="2:40" ht="28.5" customHeight="1"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N11" s="36"/>
    </row>
    <row r="12" spans="2:40" ht="24" customHeight="1">
      <c r="B12" s="3"/>
      <c r="C12" s="10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N12" s="36"/>
    </row>
    <row r="13" spans="2:40" s="10" customFormat="1" ht="19.5" customHeight="1">
      <c r="B13" s="2"/>
      <c r="C13" s="10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N13" s="36"/>
    </row>
    <row r="14" spans="2:34" s="10" customFormat="1" ht="11.25" customHeight="1" hidden="1">
      <c r="B14" s="2"/>
      <c r="C14" s="10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8"/>
      <c r="AF14" s="18"/>
      <c r="AG14" s="18"/>
      <c r="AH14" s="18"/>
    </row>
    <row r="15" spans="2:34" s="10" customFormat="1" ht="9" customHeight="1" hidden="1">
      <c r="B15" s="2"/>
      <c r="C15" s="10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8"/>
      <c r="AF15" s="18"/>
      <c r="AG15" s="18"/>
      <c r="AH15" s="18"/>
    </row>
    <row r="16" spans="2:34" s="10" customFormat="1" ht="6" customHeight="1" hidden="1">
      <c r="B16" s="2"/>
      <c r="C16" s="10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8"/>
      <c r="AF16" s="18"/>
      <c r="AG16" s="18"/>
      <c r="AH16" s="18"/>
    </row>
    <row r="17" spans="2:34" s="10" customFormat="1" ht="1.5" customHeight="1" hidden="1">
      <c r="B17" s="2"/>
      <c r="C17" s="10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8"/>
      <c r="AF17" s="18"/>
      <c r="AG17" s="18"/>
      <c r="AH17" s="18"/>
    </row>
    <row r="18" spans="2:34" s="10" customFormat="1" ht="21.75" customHeight="1">
      <c r="B18" s="9" t="s">
        <v>180</v>
      </c>
      <c r="C18" s="111"/>
      <c r="D18" s="13"/>
      <c r="E18" s="6"/>
      <c r="F18" s="6"/>
      <c r="G18" s="6"/>
      <c r="H18" s="6"/>
      <c r="I18" s="6"/>
      <c r="J18" s="6"/>
      <c r="K18" s="7"/>
      <c r="L18" s="7"/>
      <c r="M18" s="1"/>
      <c r="N18" s="1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8"/>
      <c r="AF18" s="18"/>
      <c r="AG18" s="18"/>
      <c r="AH18" s="18"/>
    </row>
    <row r="19" spans="2:34" s="10" customFormat="1" ht="27" customHeight="1" thickBot="1">
      <c r="B19" s="9"/>
      <c r="C19" s="107"/>
      <c r="D19" s="13"/>
      <c r="E19" s="6"/>
      <c r="F19" s="6"/>
      <c r="G19" s="6"/>
      <c r="H19" s="6"/>
      <c r="I19" s="6"/>
      <c r="J19" s="6"/>
      <c r="K19" s="7"/>
      <c r="L19" s="7"/>
      <c r="M19" s="1"/>
      <c r="N19" s="1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18"/>
      <c r="AF19" s="18"/>
      <c r="AG19" s="18"/>
      <c r="AH19" s="18"/>
    </row>
    <row r="20" spans="2:43" s="10" customFormat="1" ht="21.75" customHeight="1">
      <c r="B20" s="310" t="s">
        <v>0</v>
      </c>
      <c r="C20" s="312" t="s">
        <v>1</v>
      </c>
      <c r="D20" s="252" t="s">
        <v>35</v>
      </c>
      <c r="E20" s="317" t="s">
        <v>104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286" t="s">
        <v>2</v>
      </c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 t="s">
        <v>106</v>
      </c>
      <c r="AL20" s="286"/>
      <c r="AM20" s="289"/>
      <c r="AN20" s="286" t="s">
        <v>124</v>
      </c>
      <c r="AO20" s="286"/>
      <c r="AP20" s="341"/>
      <c r="AQ20" s="192"/>
    </row>
    <row r="21" spans="2:43" s="10" customFormat="1" ht="27.75" customHeight="1">
      <c r="B21" s="311"/>
      <c r="C21" s="313"/>
      <c r="D21" s="249" t="s">
        <v>196</v>
      </c>
      <c r="E21" s="287" t="s">
        <v>171</v>
      </c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 t="s">
        <v>105</v>
      </c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 t="s">
        <v>28</v>
      </c>
      <c r="AL21" s="287"/>
      <c r="AM21" s="291"/>
      <c r="AN21" s="287" t="s">
        <v>28</v>
      </c>
      <c r="AO21" s="287"/>
      <c r="AP21" s="307"/>
      <c r="AQ21" s="193"/>
    </row>
    <row r="22" spans="2:43" s="10" customFormat="1" ht="18.75">
      <c r="B22" s="196" t="s">
        <v>4</v>
      </c>
      <c r="C22" s="109"/>
      <c r="D22" s="20" t="s">
        <v>14</v>
      </c>
      <c r="E22" s="314" t="s">
        <v>147</v>
      </c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02" t="s">
        <v>146</v>
      </c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 t="s">
        <v>145</v>
      </c>
      <c r="AL22" s="302"/>
      <c r="AM22" s="309"/>
      <c r="AN22" s="302" t="s">
        <v>144</v>
      </c>
      <c r="AO22" s="302"/>
      <c r="AP22" s="316"/>
      <c r="AQ22" s="194"/>
    </row>
    <row r="23" spans="2:60" s="10" customFormat="1" ht="27" customHeight="1">
      <c r="B23" s="260" t="s">
        <v>189</v>
      </c>
      <c r="C23" s="136">
        <v>2043</v>
      </c>
      <c r="D23" s="248">
        <v>44198</v>
      </c>
      <c r="E23" s="279">
        <f>D23+1</f>
        <v>44199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305"/>
      <c r="U23" s="285">
        <f aca="true" t="shared" si="0" ref="U23:U30">D23+3</f>
        <v>44201</v>
      </c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6"/>
      <c r="AK23" s="279">
        <f>D23+7</f>
        <v>44205</v>
      </c>
      <c r="AL23" s="280"/>
      <c r="AM23" s="305"/>
      <c r="AN23" s="285">
        <f>D23+7</f>
        <v>44205</v>
      </c>
      <c r="AO23" s="303"/>
      <c r="AP23" s="304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2:60" s="10" customFormat="1" ht="27" customHeight="1">
      <c r="B24" s="261" t="s">
        <v>187</v>
      </c>
      <c r="C24" s="136">
        <v>2101</v>
      </c>
      <c r="D24" s="248">
        <f>D23+7</f>
        <v>44205</v>
      </c>
      <c r="E24" s="279">
        <f aca="true" t="shared" si="1" ref="E24:E30">D24+1</f>
        <v>44206</v>
      </c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305"/>
      <c r="U24" s="285">
        <f t="shared" si="0"/>
        <v>44208</v>
      </c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6"/>
      <c r="AK24" s="279">
        <f>D24+7</f>
        <v>44212</v>
      </c>
      <c r="AL24" s="280"/>
      <c r="AM24" s="305"/>
      <c r="AN24" s="285">
        <f aca="true" t="shared" si="2" ref="AN24:AN30">D24+7</f>
        <v>44212</v>
      </c>
      <c r="AO24" s="303"/>
      <c r="AP24" s="304"/>
      <c r="AQ24" s="120" t="s">
        <v>95</v>
      </c>
      <c r="AR24" s="120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2:60" s="10" customFormat="1" ht="27" customHeight="1">
      <c r="B25" s="260" t="s">
        <v>189</v>
      </c>
      <c r="C25" s="136">
        <v>2101</v>
      </c>
      <c r="D25" s="248">
        <f aca="true" t="shared" si="3" ref="D25:D31">D24+7</f>
        <v>44212</v>
      </c>
      <c r="E25" s="279">
        <f t="shared" si="1"/>
        <v>44213</v>
      </c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305"/>
      <c r="U25" s="285">
        <f t="shared" si="0"/>
        <v>44215</v>
      </c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6"/>
      <c r="AK25" s="279">
        <f aca="true" t="shared" si="4" ref="AK25:AK30">D25+7</f>
        <v>44219</v>
      </c>
      <c r="AL25" s="280"/>
      <c r="AM25" s="305"/>
      <c r="AN25" s="285">
        <f t="shared" si="2"/>
        <v>44219</v>
      </c>
      <c r="AO25" s="303"/>
      <c r="AP25" s="304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2:60" s="10" customFormat="1" ht="27" customHeight="1">
      <c r="B26" s="261" t="s">
        <v>187</v>
      </c>
      <c r="C26" s="136">
        <f>C24+1</f>
        <v>2102</v>
      </c>
      <c r="D26" s="248">
        <f t="shared" si="3"/>
        <v>44219</v>
      </c>
      <c r="E26" s="279">
        <f>D26+1</f>
        <v>44220</v>
      </c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305"/>
      <c r="U26" s="285">
        <f t="shared" si="0"/>
        <v>44222</v>
      </c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6"/>
      <c r="AK26" s="279">
        <f t="shared" si="4"/>
        <v>44226</v>
      </c>
      <c r="AL26" s="280"/>
      <c r="AM26" s="305"/>
      <c r="AN26" s="285">
        <f t="shared" si="2"/>
        <v>44226</v>
      </c>
      <c r="AO26" s="303"/>
      <c r="AP26" s="304"/>
      <c r="AQ26" s="120" t="s">
        <v>95</v>
      </c>
      <c r="AR26" s="120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2:60" s="10" customFormat="1" ht="27" customHeight="1">
      <c r="B27" s="260" t="str">
        <f>B25</f>
        <v>SUNNY CALLA</v>
      </c>
      <c r="C27" s="136">
        <f>C25+1</f>
        <v>2102</v>
      </c>
      <c r="D27" s="248">
        <f t="shared" si="3"/>
        <v>44226</v>
      </c>
      <c r="E27" s="279">
        <f t="shared" si="1"/>
        <v>44227</v>
      </c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305"/>
      <c r="U27" s="285">
        <f t="shared" si="0"/>
        <v>44229</v>
      </c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6"/>
      <c r="AK27" s="279">
        <f t="shared" si="4"/>
        <v>44233</v>
      </c>
      <c r="AL27" s="280"/>
      <c r="AM27" s="305"/>
      <c r="AN27" s="285">
        <f t="shared" si="2"/>
        <v>44233</v>
      </c>
      <c r="AO27" s="303"/>
      <c r="AP27" s="30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2:60" s="10" customFormat="1" ht="27" customHeight="1">
      <c r="B28" s="261" t="s">
        <v>187</v>
      </c>
      <c r="C28" s="136">
        <f>C26+1</f>
        <v>2103</v>
      </c>
      <c r="D28" s="248">
        <f t="shared" si="3"/>
        <v>44233</v>
      </c>
      <c r="E28" s="278">
        <f t="shared" si="1"/>
        <v>44234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7">
        <f t="shared" si="0"/>
        <v>44236</v>
      </c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8">
        <f t="shared" si="4"/>
        <v>44240</v>
      </c>
      <c r="AL28" s="278"/>
      <c r="AM28" s="278"/>
      <c r="AN28" s="277">
        <f t="shared" si="2"/>
        <v>44240</v>
      </c>
      <c r="AO28" s="277"/>
      <c r="AP28" s="342"/>
      <c r="AQ28" s="120" t="s">
        <v>95</v>
      </c>
      <c r="AR28" s="120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2:60" s="10" customFormat="1" ht="27" customHeight="1">
      <c r="B29" s="260" t="str">
        <f>B25</f>
        <v>SUNNY CALLA</v>
      </c>
      <c r="C29" s="136">
        <f>C25+2</f>
        <v>2103</v>
      </c>
      <c r="D29" s="248">
        <f t="shared" si="3"/>
        <v>44240</v>
      </c>
      <c r="E29" s="278">
        <f t="shared" si="1"/>
        <v>44241</v>
      </c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7">
        <f t="shared" si="0"/>
        <v>44243</v>
      </c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8">
        <f t="shared" si="4"/>
        <v>44247</v>
      </c>
      <c r="AL29" s="278"/>
      <c r="AM29" s="278"/>
      <c r="AN29" s="277">
        <f t="shared" si="2"/>
        <v>44247</v>
      </c>
      <c r="AO29" s="277"/>
      <c r="AP29" s="342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</row>
    <row r="30" spans="2:60" s="10" customFormat="1" ht="27" customHeight="1">
      <c r="B30" s="261" t="s">
        <v>187</v>
      </c>
      <c r="C30" s="169">
        <f>C28+1</f>
        <v>2104</v>
      </c>
      <c r="D30" s="254">
        <f t="shared" si="3"/>
        <v>44247</v>
      </c>
      <c r="E30" s="319">
        <f t="shared" si="1"/>
        <v>44248</v>
      </c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43">
        <f t="shared" si="0"/>
        <v>44250</v>
      </c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19">
        <f t="shared" si="4"/>
        <v>44254</v>
      </c>
      <c r="AL30" s="319"/>
      <c r="AM30" s="319"/>
      <c r="AN30" s="343">
        <f t="shared" si="2"/>
        <v>44254</v>
      </c>
      <c r="AO30" s="343"/>
      <c r="AP30" s="344"/>
      <c r="AQ30" s="120" t="s">
        <v>95</v>
      </c>
      <c r="AR30" s="120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</row>
    <row r="31" spans="2:60" s="10" customFormat="1" ht="27" customHeight="1" thickBot="1">
      <c r="B31" s="262" t="str">
        <f>B25</f>
        <v>SUNNY CALLA</v>
      </c>
      <c r="C31" s="137">
        <f>C25+3</f>
        <v>2104</v>
      </c>
      <c r="D31" s="256">
        <f t="shared" si="3"/>
        <v>44254</v>
      </c>
      <c r="E31" s="318">
        <f>D31+1</f>
        <v>44255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45">
        <f>D31+3</f>
        <v>44257</v>
      </c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18">
        <f>D31+7</f>
        <v>44261</v>
      </c>
      <c r="AL31" s="318"/>
      <c r="AM31" s="318"/>
      <c r="AN31" s="345">
        <f>D31+7</f>
        <v>44261</v>
      </c>
      <c r="AO31" s="345"/>
      <c r="AP31" s="346"/>
      <c r="AQ31" s="120"/>
      <c r="AR31" s="120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44" s="10" customFormat="1" ht="30.75" customHeight="1">
      <c r="A32" s="37"/>
      <c r="B32" s="123"/>
      <c r="C32" s="110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22"/>
      <c r="AL32" s="54"/>
      <c r="AM32" s="54"/>
      <c r="AN32" s="122"/>
      <c r="AO32" s="54"/>
      <c r="AP32" s="54"/>
      <c r="AQ32" s="54"/>
      <c r="AR32" s="54"/>
    </row>
    <row r="33" spans="2:34" s="10" customFormat="1" ht="21.75" customHeight="1">
      <c r="B33" s="9" t="s">
        <v>181</v>
      </c>
      <c r="C33" s="111" t="s">
        <v>123</v>
      </c>
      <c r="D33" s="13"/>
      <c r="E33" s="6"/>
      <c r="F33" s="6"/>
      <c r="G33" s="6"/>
      <c r="H33" s="6"/>
      <c r="I33" s="6"/>
      <c r="J33" s="6"/>
      <c r="K33" s="7"/>
      <c r="L33" s="7"/>
      <c r="M33" s="1"/>
      <c r="N33" s="1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8"/>
      <c r="AF33" s="18"/>
      <c r="AG33" s="18"/>
      <c r="AH33" s="18"/>
    </row>
    <row r="34" spans="2:34" s="10" customFormat="1" ht="27.75" customHeight="1" thickBot="1">
      <c r="B34" s="9"/>
      <c r="C34" s="107"/>
      <c r="D34" s="13"/>
      <c r="E34" s="6"/>
      <c r="F34" s="6"/>
      <c r="G34" s="6"/>
      <c r="H34" s="6"/>
      <c r="I34" s="6"/>
      <c r="J34" s="6"/>
      <c r="K34" s="7"/>
      <c r="L34" s="7"/>
      <c r="M34" s="1"/>
      <c r="N34" s="1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8"/>
      <c r="AF34" s="18"/>
      <c r="AG34" s="18"/>
      <c r="AH34" s="18"/>
    </row>
    <row r="35" spans="2:43" s="10" customFormat="1" ht="21.75" customHeight="1">
      <c r="B35" s="310" t="s">
        <v>0</v>
      </c>
      <c r="C35" s="312" t="s">
        <v>1</v>
      </c>
      <c r="D35" s="229" t="s">
        <v>35</v>
      </c>
      <c r="E35" s="317" t="s">
        <v>2</v>
      </c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286" t="s">
        <v>124</v>
      </c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 t="s">
        <v>125</v>
      </c>
      <c r="AL35" s="286"/>
      <c r="AM35" s="286"/>
      <c r="AN35" s="288" t="s">
        <v>3</v>
      </c>
      <c r="AO35" s="286"/>
      <c r="AP35" s="289"/>
      <c r="AQ35" s="228" t="s">
        <v>51</v>
      </c>
    </row>
    <row r="36" spans="2:43" s="10" customFormat="1" ht="27.75" customHeight="1">
      <c r="B36" s="311"/>
      <c r="C36" s="313"/>
      <c r="D36" s="227" t="s">
        <v>36</v>
      </c>
      <c r="E36" s="287" t="s">
        <v>126</v>
      </c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 t="s">
        <v>127</v>
      </c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 t="s">
        <v>28</v>
      </c>
      <c r="AL36" s="287"/>
      <c r="AM36" s="287"/>
      <c r="AN36" s="290" t="s">
        <v>128</v>
      </c>
      <c r="AO36" s="287"/>
      <c r="AP36" s="291"/>
      <c r="AQ36" s="230" t="s">
        <v>179</v>
      </c>
    </row>
    <row r="37" spans="2:43" s="10" customFormat="1" ht="19.5" customHeight="1">
      <c r="B37" s="196" t="s">
        <v>4</v>
      </c>
      <c r="C37" s="109"/>
      <c r="D37" s="20" t="s">
        <v>143</v>
      </c>
      <c r="E37" s="302" t="s">
        <v>146</v>
      </c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 t="s">
        <v>148</v>
      </c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 t="s">
        <v>149</v>
      </c>
      <c r="AL37" s="302"/>
      <c r="AM37" s="302"/>
      <c r="AN37" s="308" t="s">
        <v>150</v>
      </c>
      <c r="AO37" s="302"/>
      <c r="AP37" s="309"/>
      <c r="AQ37" s="231" t="s">
        <v>172</v>
      </c>
    </row>
    <row r="38" spans="2:60" s="10" customFormat="1" ht="29.25" customHeight="1">
      <c r="B38" s="263" t="s">
        <v>173</v>
      </c>
      <c r="C38" s="174">
        <v>122</v>
      </c>
      <c r="D38" s="222">
        <v>44191</v>
      </c>
      <c r="E38" s="278">
        <f aca="true" t="shared" si="5" ref="E38:E45">D38+2</f>
        <v>44193</v>
      </c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7">
        <f aca="true" t="shared" si="6" ref="U38:U45">D38+6</f>
        <v>44197</v>
      </c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8">
        <f>D38+7</f>
        <v>44198</v>
      </c>
      <c r="AL38" s="278"/>
      <c r="AM38" s="278"/>
      <c r="AN38" s="277">
        <f aca="true" t="shared" si="7" ref="AN38:AN45">D38+8</f>
        <v>44199</v>
      </c>
      <c r="AO38" s="277"/>
      <c r="AP38" s="285"/>
      <c r="AQ38" s="226">
        <f>D38+15</f>
        <v>44206</v>
      </c>
      <c r="AR38" s="120" t="s">
        <v>95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2:60" s="10" customFormat="1" ht="29.25" customHeight="1">
      <c r="B39" s="264" t="s">
        <v>185</v>
      </c>
      <c r="C39" s="174">
        <v>2026</v>
      </c>
      <c r="D39" s="222">
        <f>D38+7</f>
        <v>44198</v>
      </c>
      <c r="E39" s="278">
        <f t="shared" si="5"/>
        <v>44200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7">
        <f t="shared" si="6"/>
        <v>44204</v>
      </c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8">
        <f>D39+7</f>
        <v>44205</v>
      </c>
      <c r="AL39" s="278"/>
      <c r="AM39" s="278"/>
      <c r="AN39" s="277">
        <f t="shared" si="7"/>
        <v>44206</v>
      </c>
      <c r="AO39" s="277"/>
      <c r="AP39" s="285"/>
      <c r="AQ39" s="226">
        <f>D39+7</f>
        <v>44205</v>
      </c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2:60" s="10" customFormat="1" ht="29.25" customHeight="1">
      <c r="B40" s="263" t="s">
        <v>173</v>
      </c>
      <c r="C40" s="174">
        <v>2101</v>
      </c>
      <c r="D40" s="222">
        <f aca="true" t="shared" si="8" ref="D40:D47">D39+7</f>
        <v>44205</v>
      </c>
      <c r="E40" s="278">
        <f t="shared" si="5"/>
        <v>44207</v>
      </c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7">
        <f t="shared" si="6"/>
        <v>44211</v>
      </c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8">
        <f aca="true" t="shared" si="9" ref="AK40:AK45">D40+7</f>
        <v>44212</v>
      </c>
      <c r="AL40" s="278"/>
      <c r="AM40" s="278"/>
      <c r="AN40" s="277">
        <f t="shared" si="7"/>
        <v>44213</v>
      </c>
      <c r="AO40" s="277"/>
      <c r="AP40" s="285"/>
      <c r="AQ40" s="226">
        <f>D40+15</f>
        <v>44220</v>
      </c>
      <c r="AR40" s="120" t="s">
        <v>95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2:60" s="10" customFormat="1" ht="29.25" customHeight="1">
      <c r="B41" s="264" t="s">
        <v>185</v>
      </c>
      <c r="C41" s="174">
        <v>2101</v>
      </c>
      <c r="D41" s="222">
        <f t="shared" si="8"/>
        <v>44212</v>
      </c>
      <c r="E41" s="278">
        <f t="shared" si="5"/>
        <v>44214</v>
      </c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7">
        <f t="shared" si="6"/>
        <v>44218</v>
      </c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8">
        <f t="shared" si="9"/>
        <v>44219</v>
      </c>
      <c r="AL41" s="278"/>
      <c r="AM41" s="278"/>
      <c r="AN41" s="277">
        <f t="shared" si="7"/>
        <v>44220</v>
      </c>
      <c r="AO41" s="277"/>
      <c r="AP41" s="285"/>
      <c r="AQ41" s="226">
        <f>D41+7</f>
        <v>44219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2:60" s="10" customFormat="1" ht="29.25" customHeight="1">
      <c r="B42" s="263" t="s">
        <v>173</v>
      </c>
      <c r="C42" s="174">
        <f aca="true" t="shared" si="10" ref="C42:C47">C40+1</f>
        <v>2102</v>
      </c>
      <c r="D42" s="222">
        <f>D41+7</f>
        <v>44219</v>
      </c>
      <c r="E42" s="278">
        <f t="shared" si="5"/>
        <v>44221</v>
      </c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7">
        <f t="shared" si="6"/>
        <v>44225</v>
      </c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8">
        <f t="shared" si="9"/>
        <v>44226</v>
      </c>
      <c r="AL42" s="278"/>
      <c r="AM42" s="278"/>
      <c r="AN42" s="277">
        <f t="shared" si="7"/>
        <v>44227</v>
      </c>
      <c r="AO42" s="277"/>
      <c r="AP42" s="285"/>
      <c r="AQ42" s="226">
        <f>D42+15</f>
        <v>44234</v>
      </c>
      <c r="AR42" s="120" t="s">
        <v>95</v>
      </c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2:60" s="10" customFormat="1" ht="29.25" customHeight="1">
      <c r="B43" s="264" t="s">
        <v>185</v>
      </c>
      <c r="C43" s="174">
        <f t="shared" si="10"/>
        <v>2102</v>
      </c>
      <c r="D43" s="222">
        <f t="shared" si="8"/>
        <v>44226</v>
      </c>
      <c r="E43" s="278">
        <f t="shared" si="5"/>
        <v>44228</v>
      </c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7">
        <f t="shared" si="6"/>
        <v>44232</v>
      </c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8">
        <f t="shared" si="9"/>
        <v>44233</v>
      </c>
      <c r="AL43" s="278"/>
      <c r="AM43" s="278"/>
      <c r="AN43" s="277">
        <f t="shared" si="7"/>
        <v>44234</v>
      </c>
      <c r="AO43" s="277"/>
      <c r="AP43" s="285"/>
      <c r="AQ43" s="226">
        <f>D43+7</f>
        <v>44233</v>
      </c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2:60" s="10" customFormat="1" ht="29.25" customHeight="1">
      <c r="B44" s="263" t="s">
        <v>173</v>
      </c>
      <c r="C44" s="174">
        <f t="shared" si="10"/>
        <v>2103</v>
      </c>
      <c r="D44" s="222">
        <f t="shared" si="8"/>
        <v>44233</v>
      </c>
      <c r="E44" s="278">
        <f t="shared" si="5"/>
        <v>44235</v>
      </c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7">
        <f t="shared" si="6"/>
        <v>44239</v>
      </c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8">
        <f t="shared" si="9"/>
        <v>44240</v>
      </c>
      <c r="AL44" s="278"/>
      <c r="AM44" s="278"/>
      <c r="AN44" s="277">
        <f t="shared" si="7"/>
        <v>44241</v>
      </c>
      <c r="AO44" s="277"/>
      <c r="AP44" s="285"/>
      <c r="AQ44" s="226">
        <f>D44+15</f>
        <v>44248</v>
      </c>
      <c r="AR44" s="120" t="s">
        <v>95</v>
      </c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2:60" s="10" customFormat="1" ht="29.25" customHeight="1">
      <c r="B45" s="264" t="s">
        <v>185</v>
      </c>
      <c r="C45" s="174">
        <f t="shared" si="10"/>
        <v>2103</v>
      </c>
      <c r="D45" s="222">
        <f t="shared" si="8"/>
        <v>44240</v>
      </c>
      <c r="E45" s="278">
        <f t="shared" si="5"/>
        <v>44242</v>
      </c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7">
        <f t="shared" si="6"/>
        <v>44246</v>
      </c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8">
        <f t="shared" si="9"/>
        <v>44247</v>
      </c>
      <c r="AL45" s="278"/>
      <c r="AM45" s="278"/>
      <c r="AN45" s="277">
        <f t="shared" si="7"/>
        <v>44248</v>
      </c>
      <c r="AO45" s="277"/>
      <c r="AP45" s="285"/>
      <c r="AQ45" s="226">
        <f>D45+7</f>
        <v>44247</v>
      </c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  <row r="46" spans="2:60" s="10" customFormat="1" ht="29.25" customHeight="1">
      <c r="B46" s="265" t="s">
        <v>173</v>
      </c>
      <c r="C46" s="233">
        <f t="shared" si="10"/>
        <v>2104</v>
      </c>
      <c r="D46" s="234">
        <f t="shared" si="8"/>
        <v>44247</v>
      </c>
      <c r="E46" s="293">
        <f>D46+2</f>
        <v>44249</v>
      </c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4">
        <f>D46+6</f>
        <v>44253</v>
      </c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3">
        <f>D46+7</f>
        <v>44254</v>
      </c>
      <c r="AL46" s="293"/>
      <c r="AM46" s="293"/>
      <c r="AN46" s="294">
        <f>D46+8</f>
        <v>44255</v>
      </c>
      <c r="AO46" s="294"/>
      <c r="AP46" s="295"/>
      <c r="AQ46" s="235">
        <f>D46+15</f>
        <v>44262</v>
      </c>
      <c r="AR46" s="120" t="s">
        <v>95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</row>
    <row r="47" spans="2:60" s="10" customFormat="1" ht="29.25" customHeight="1" thickBot="1">
      <c r="B47" s="266" t="s">
        <v>185</v>
      </c>
      <c r="C47" s="236">
        <f t="shared" si="10"/>
        <v>2104</v>
      </c>
      <c r="D47" s="224">
        <f t="shared" si="8"/>
        <v>44254</v>
      </c>
      <c r="E47" s="318">
        <f>D47+2</f>
        <v>44256</v>
      </c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45">
        <f>D47+6</f>
        <v>44260</v>
      </c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18">
        <f>D47+7</f>
        <v>44261</v>
      </c>
      <c r="AL47" s="318"/>
      <c r="AM47" s="318"/>
      <c r="AN47" s="345">
        <f>D47+8</f>
        <v>44262</v>
      </c>
      <c r="AO47" s="345"/>
      <c r="AP47" s="350"/>
      <c r="AQ47" s="225">
        <f>D47+15</f>
        <v>44269</v>
      </c>
      <c r="AR47" s="120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</row>
    <row r="48" spans="2:14" s="10" customFormat="1" ht="30.75" customHeight="1">
      <c r="B48" s="2"/>
      <c r="C48" s="107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11"/>
    </row>
    <row r="49" spans="2:14" s="10" customFormat="1" ht="28.5" customHeight="1">
      <c r="B49" s="9" t="s">
        <v>182</v>
      </c>
      <c r="C49" s="111" t="s">
        <v>166</v>
      </c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11"/>
    </row>
    <row r="50" spans="2:14" s="10" customFormat="1" ht="24.75" customHeight="1" thickBot="1">
      <c r="B50" s="9"/>
      <c r="C50" s="111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1"/>
    </row>
    <row r="51" spans="2:43" s="10" customFormat="1" ht="24.75" customHeight="1">
      <c r="B51" s="310" t="s">
        <v>0</v>
      </c>
      <c r="C51" s="322" t="s">
        <v>1</v>
      </c>
      <c r="D51" s="168" t="s">
        <v>35</v>
      </c>
      <c r="E51" s="296" t="s">
        <v>104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334"/>
      <c r="U51" s="296" t="s">
        <v>124</v>
      </c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334"/>
      <c r="AK51" s="296" t="s">
        <v>106</v>
      </c>
      <c r="AL51" s="297"/>
      <c r="AM51" s="298"/>
      <c r="AN51" s="300"/>
      <c r="AO51" s="300"/>
      <c r="AP51" s="300"/>
      <c r="AQ51" s="190"/>
    </row>
    <row r="52" spans="2:43" s="10" customFormat="1" ht="29.25" customHeight="1">
      <c r="B52" s="311"/>
      <c r="C52" s="323"/>
      <c r="D52" s="166" t="s">
        <v>36</v>
      </c>
      <c r="E52" s="282" t="s">
        <v>169</v>
      </c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4"/>
      <c r="U52" s="282" t="s">
        <v>167</v>
      </c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4"/>
      <c r="AK52" s="282" t="s">
        <v>168</v>
      </c>
      <c r="AL52" s="283"/>
      <c r="AM52" s="301"/>
      <c r="AN52" s="300"/>
      <c r="AO52" s="300"/>
      <c r="AP52" s="300"/>
      <c r="AQ52" s="190"/>
    </row>
    <row r="53" spans="2:43" s="10" customFormat="1" ht="19.5" customHeight="1">
      <c r="B53" s="196" t="s">
        <v>4</v>
      </c>
      <c r="C53" s="165"/>
      <c r="D53" s="167" t="s">
        <v>14</v>
      </c>
      <c r="E53" s="282" t="s">
        <v>157</v>
      </c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4"/>
      <c r="U53" s="282" t="s">
        <v>158</v>
      </c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4"/>
      <c r="AK53" s="282" t="s">
        <v>159</v>
      </c>
      <c r="AL53" s="283"/>
      <c r="AM53" s="301"/>
      <c r="AN53" s="300"/>
      <c r="AO53" s="300"/>
      <c r="AP53" s="300"/>
      <c r="AQ53" s="190"/>
    </row>
    <row r="54" spans="2:43" s="10" customFormat="1" ht="30" customHeight="1">
      <c r="B54" s="258" t="s">
        <v>178</v>
      </c>
      <c r="C54" s="174">
        <v>109</v>
      </c>
      <c r="D54" s="248">
        <v>44198</v>
      </c>
      <c r="E54" s="331">
        <f>D54+2</f>
        <v>44200</v>
      </c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3"/>
      <c r="U54" s="279">
        <f>D54+7</f>
        <v>44205</v>
      </c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305"/>
      <c r="AK54" s="279">
        <f>D54+8</f>
        <v>44206</v>
      </c>
      <c r="AL54" s="280"/>
      <c r="AM54" s="281"/>
      <c r="AN54" s="299"/>
      <c r="AO54" s="292"/>
      <c r="AP54" s="292"/>
      <c r="AQ54" s="24"/>
    </row>
    <row r="55" spans="2:62" s="10" customFormat="1" ht="30" customHeight="1">
      <c r="B55" s="257" t="s">
        <v>194</v>
      </c>
      <c r="C55" s="174">
        <v>2101</v>
      </c>
      <c r="D55" s="248">
        <f>D54+7</f>
        <v>44205</v>
      </c>
      <c r="E55" s="331">
        <f aca="true" t="shared" si="11" ref="E55:E62">D55+2</f>
        <v>44207</v>
      </c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3"/>
      <c r="U55" s="279">
        <f aca="true" t="shared" si="12" ref="U55:U60">D55+7</f>
        <v>44212</v>
      </c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305"/>
      <c r="AK55" s="279">
        <f aca="true" t="shared" si="13" ref="AK55:AK60">D55+8</f>
        <v>44213</v>
      </c>
      <c r="AL55" s="280"/>
      <c r="AM55" s="281"/>
      <c r="AN55" s="292"/>
      <c r="AO55" s="292"/>
      <c r="AP55" s="292"/>
      <c r="AQ55" s="24"/>
      <c r="BH55" s="292"/>
      <c r="BI55" s="292"/>
      <c r="BJ55" s="292"/>
    </row>
    <row r="56" spans="2:62" s="10" customFormat="1" ht="30" customHeight="1">
      <c r="B56" s="257" t="s">
        <v>178</v>
      </c>
      <c r="C56" s="175">
        <f>C54+1</f>
        <v>110</v>
      </c>
      <c r="D56" s="254">
        <f aca="true" t="shared" si="14" ref="D56:D62">D55+7</f>
        <v>44212</v>
      </c>
      <c r="E56" s="331">
        <f t="shared" si="11"/>
        <v>44214</v>
      </c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3"/>
      <c r="U56" s="279">
        <f t="shared" si="12"/>
        <v>44219</v>
      </c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305"/>
      <c r="AK56" s="279">
        <f t="shared" si="13"/>
        <v>44220</v>
      </c>
      <c r="AL56" s="280"/>
      <c r="AM56" s="281"/>
      <c r="AN56" s="292"/>
      <c r="AO56" s="292"/>
      <c r="AP56" s="292"/>
      <c r="AQ56" s="24"/>
      <c r="BH56" s="37"/>
      <c r="BI56" s="37"/>
      <c r="BJ56" s="37"/>
    </row>
    <row r="57" spans="2:43" s="10" customFormat="1" ht="30" customHeight="1">
      <c r="B57" s="257" t="s">
        <v>194</v>
      </c>
      <c r="C57" s="174">
        <f>C55+1</f>
        <v>2102</v>
      </c>
      <c r="D57" s="254">
        <f t="shared" si="14"/>
        <v>44219</v>
      </c>
      <c r="E57" s="331">
        <f t="shared" si="11"/>
        <v>44221</v>
      </c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3"/>
      <c r="U57" s="279">
        <f t="shared" si="12"/>
        <v>44226</v>
      </c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305"/>
      <c r="AK57" s="279">
        <f t="shared" si="13"/>
        <v>44227</v>
      </c>
      <c r="AL57" s="280"/>
      <c r="AM57" s="281"/>
      <c r="AN57" s="292"/>
      <c r="AO57" s="292"/>
      <c r="AP57" s="292"/>
      <c r="AQ57" s="24"/>
    </row>
    <row r="58" spans="2:43" s="10" customFormat="1" ht="30" customHeight="1">
      <c r="B58" s="258" t="s">
        <v>178</v>
      </c>
      <c r="C58" s="174">
        <f>C56+1</f>
        <v>111</v>
      </c>
      <c r="D58" s="254">
        <f t="shared" si="14"/>
        <v>44226</v>
      </c>
      <c r="E58" s="331">
        <f t="shared" si="11"/>
        <v>44228</v>
      </c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3"/>
      <c r="U58" s="279">
        <f t="shared" si="12"/>
        <v>44233</v>
      </c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305"/>
      <c r="AK58" s="279">
        <f t="shared" si="13"/>
        <v>44234</v>
      </c>
      <c r="AL58" s="280"/>
      <c r="AM58" s="281"/>
      <c r="AN58" s="292"/>
      <c r="AO58" s="292"/>
      <c r="AP58" s="292"/>
      <c r="AQ58" s="24"/>
    </row>
    <row r="59" spans="2:43" s="10" customFormat="1" ht="30" customHeight="1">
      <c r="B59" s="257" t="s">
        <v>194</v>
      </c>
      <c r="C59" s="174">
        <f>C55+2</f>
        <v>2103</v>
      </c>
      <c r="D59" s="254">
        <f t="shared" si="14"/>
        <v>44233</v>
      </c>
      <c r="E59" s="331">
        <f t="shared" si="11"/>
        <v>44235</v>
      </c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3"/>
      <c r="U59" s="279">
        <f t="shared" si="12"/>
        <v>44240</v>
      </c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305"/>
      <c r="AK59" s="279">
        <f t="shared" si="13"/>
        <v>44241</v>
      </c>
      <c r="AL59" s="280"/>
      <c r="AM59" s="281"/>
      <c r="AN59" s="292"/>
      <c r="AO59" s="292"/>
      <c r="AP59" s="292"/>
      <c r="AQ59" s="24"/>
    </row>
    <row r="60" spans="2:43" s="10" customFormat="1" ht="30" customHeight="1">
      <c r="B60" s="257" t="s">
        <v>178</v>
      </c>
      <c r="C60" s="174">
        <f>C58+1</f>
        <v>112</v>
      </c>
      <c r="D60" s="254">
        <f t="shared" si="14"/>
        <v>44240</v>
      </c>
      <c r="E60" s="331">
        <f t="shared" si="11"/>
        <v>44242</v>
      </c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3"/>
      <c r="U60" s="347">
        <f t="shared" si="12"/>
        <v>44247</v>
      </c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9"/>
      <c r="AK60" s="347">
        <f t="shared" si="13"/>
        <v>44248</v>
      </c>
      <c r="AL60" s="348"/>
      <c r="AM60" s="355"/>
      <c r="AN60" s="292"/>
      <c r="AO60" s="292"/>
      <c r="AP60" s="292"/>
      <c r="AQ60" s="24"/>
    </row>
    <row r="61" spans="2:43" s="10" customFormat="1" ht="30" customHeight="1">
      <c r="B61" s="257" t="s">
        <v>194</v>
      </c>
      <c r="C61" s="174">
        <f>C55+3</f>
        <v>2104</v>
      </c>
      <c r="D61" s="254">
        <f t="shared" si="14"/>
        <v>44247</v>
      </c>
      <c r="E61" s="331">
        <f t="shared" si="11"/>
        <v>44249</v>
      </c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3"/>
      <c r="U61" s="347">
        <f>D61+7</f>
        <v>44254</v>
      </c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9"/>
      <c r="AK61" s="347">
        <f>D61+8</f>
        <v>44255</v>
      </c>
      <c r="AL61" s="348"/>
      <c r="AM61" s="355"/>
      <c r="AN61" s="24"/>
      <c r="AO61" s="24"/>
      <c r="AP61" s="24"/>
      <c r="AQ61" s="24"/>
    </row>
    <row r="62" spans="2:43" s="10" customFormat="1" ht="30" customHeight="1" thickBot="1">
      <c r="B62" s="259" t="s">
        <v>178</v>
      </c>
      <c r="C62" s="176">
        <f>C58+2</f>
        <v>113</v>
      </c>
      <c r="D62" s="256">
        <f t="shared" si="14"/>
        <v>44254</v>
      </c>
      <c r="E62" s="359">
        <f t="shared" si="11"/>
        <v>44256</v>
      </c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1"/>
      <c r="U62" s="362">
        <f>D62+7</f>
        <v>44261</v>
      </c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4"/>
      <c r="AK62" s="362">
        <f>D62+8</f>
        <v>44262</v>
      </c>
      <c r="AL62" s="363"/>
      <c r="AM62" s="365"/>
      <c r="AN62" s="24"/>
      <c r="AO62" s="24"/>
      <c r="AP62" s="24"/>
      <c r="AQ62" s="24"/>
    </row>
    <row r="63" spans="2:14" s="10" customFormat="1" ht="32.25" customHeight="1">
      <c r="B63" s="2"/>
      <c r="C63" s="107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11"/>
    </row>
    <row r="64" spans="2:41" s="10" customFormat="1" ht="17.25" customHeight="1">
      <c r="B64" s="9" t="s">
        <v>183</v>
      </c>
      <c r="C64" s="111" t="s">
        <v>13</v>
      </c>
      <c r="D64" s="13"/>
      <c r="E64" s="6"/>
      <c r="F64" s="6"/>
      <c r="G64" s="6"/>
      <c r="H64" s="6"/>
      <c r="I64" s="6"/>
      <c r="J64" s="6"/>
      <c r="K64" s="7"/>
      <c r="L64" s="7"/>
      <c r="M64" s="1"/>
      <c r="N64" s="1"/>
      <c r="AL64" s="15"/>
      <c r="AO64" s="15"/>
    </row>
    <row r="65" spans="2:41" s="10" customFormat="1" ht="7.5" customHeight="1" hidden="1">
      <c r="B65" s="9"/>
      <c r="C65" s="107"/>
      <c r="D65" s="13"/>
      <c r="E65" s="6"/>
      <c r="F65" s="6"/>
      <c r="G65" s="6"/>
      <c r="H65" s="6"/>
      <c r="I65" s="6"/>
      <c r="J65" s="6"/>
      <c r="K65" s="7"/>
      <c r="L65" s="7"/>
      <c r="M65" s="1"/>
      <c r="N65" s="1"/>
      <c r="AL65" s="15"/>
      <c r="AO65" s="15"/>
    </row>
    <row r="66" spans="2:44" s="10" customFormat="1" ht="29.25" customHeight="1" thickBot="1">
      <c r="B66" s="9"/>
      <c r="C66" s="107"/>
      <c r="D66" s="13"/>
      <c r="E66" s="6"/>
      <c r="F66" s="6"/>
      <c r="G66" s="6"/>
      <c r="H66" s="6"/>
      <c r="I66" s="6"/>
      <c r="J66" s="6"/>
      <c r="K66" s="7"/>
      <c r="L66" s="7"/>
      <c r="M66" s="1"/>
      <c r="N66" s="1"/>
      <c r="AL66" s="15"/>
      <c r="AN66"/>
      <c r="AO66"/>
      <c r="AP66"/>
      <c r="AQ66"/>
      <c r="AR66"/>
    </row>
    <row r="67" spans="2:53" s="15" customFormat="1" ht="21.75" customHeight="1">
      <c r="B67" s="310" t="s">
        <v>0</v>
      </c>
      <c r="C67" s="312" t="s">
        <v>1</v>
      </c>
      <c r="D67" s="322" t="s">
        <v>35</v>
      </c>
      <c r="E67" s="324" t="s">
        <v>11</v>
      </c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6"/>
      <c r="U67" s="324" t="s">
        <v>3</v>
      </c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6"/>
      <c r="AK67" s="324" t="s">
        <v>124</v>
      </c>
      <c r="AL67" s="325"/>
      <c r="AM67" s="356"/>
      <c r="AN67"/>
      <c r="AO67"/>
      <c r="AP67"/>
      <c r="AQ67"/>
      <c r="AR67"/>
      <c r="AS67" s="130"/>
      <c r="AT67" s="130"/>
      <c r="AU67" s="130"/>
      <c r="AV67" s="130"/>
      <c r="AW67" s="130"/>
      <c r="AX67" s="130"/>
      <c r="AY67" s="130"/>
      <c r="AZ67" s="130"/>
      <c r="BA67" s="131"/>
    </row>
    <row r="68" spans="2:53" s="15" customFormat="1" ht="3.75" customHeight="1">
      <c r="B68" s="311"/>
      <c r="C68" s="321"/>
      <c r="D68" s="323"/>
      <c r="E68" s="327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9"/>
      <c r="U68" s="327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9"/>
      <c r="AK68" s="327"/>
      <c r="AL68" s="328"/>
      <c r="AM68" s="357"/>
      <c r="AN68"/>
      <c r="AO68"/>
      <c r="AP68"/>
      <c r="AQ68"/>
      <c r="AR68"/>
      <c r="AS68" s="132"/>
      <c r="AT68" s="132"/>
      <c r="AU68" s="132"/>
      <c r="AV68" s="132"/>
      <c r="AW68" s="132"/>
      <c r="AX68" s="132"/>
      <c r="AY68" s="132"/>
      <c r="AZ68" s="132"/>
      <c r="BA68" s="133"/>
    </row>
    <row r="69" spans="2:53" s="8" customFormat="1" ht="29.25" customHeight="1">
      <c r="B69" s="320"/>
      <c r="C69" s="313"/>
      <c r="D69" s="249" t="s">
        <v>37</v>
      </c>
      <c r="E69" s="291" t="s">
        <v>31</v>
      </c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290"/>
      <c r="U69" s="291" t="s">
        <v>108</v>
      </c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290"/>
      <c r="AK69" s="291" t="s">
        <v>29</v>
      </c>
      <c r="AL69" s="330"/>
      <c r="AM69" s="354"/>
      <c r="AN69"/>
      <c r="AO69"/>
      <c r="AP69"/>
      <c r="AQ69"/>
      <c r="AR69"/>
      <c r="AS69" s="124"/>
      <c r="AT69" s="124"/>
      <c r="AU69" s="124"/>
      <c r="AV69" s="124"/>
      <c r="AW69" s="124"/>
      <c r="AX69" s="124"/>
      <c r="AY69" s="124"/>
      <c r="AZ69" s="124"/>
      <c r="BA69" s="134"/>
    </row>
    <row r="70" spans="2:53" s="15" customFormat="1" ht="20.25" customHeight="1">
      <c r="B70" s="196" t="s">
        <v>4</v>
      </c>
      <c r="C70" s="109"/>
      <c r="D70" s="20" t="s">
        <v>14</v>
      </c>
      <c r="E70" s="309" t="s">
        <v>152</v>
      </c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08"/>
      <c r="U70" s="309" t="s">
        <v>151</v>
      </c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08"/>
      <c r="AK70" s="309" t="s">
        <v>148</v>
      </c>
      <c r="AL70" s="338"/>
      <c r="AM70" s="339"/>
      <c r="AN70"/>
      <c r="AO70"/>
      <c r="AP70"/>
      <c r="AQ70"/>
      <c r="AR70"/>
      <c r="AS70" s="125"/>
      <c r="AT70" s="125"/>
      <c r="AU70" s="125"/>
      <c r="AV70" s="125"/>
      <c r="AW70" s="125"/>
      <c r="AX70" s="125"/>
      <c r="AY70" s="125"/>
      <c r="AZ70" s="125"/>
      <c r="BA70" s="135"/>
    </row>
    <row r="71" spans="2:60" s="15" customFormat="1" ht="28.5" customHeight="1" thickBot="1">
      <c r="B71" s="257" t="s">
        <v>197</v>
      </c>
      <c r="C71" s="136">
        <v>2101</v>
      </c>
      <c r="D71" s="248">
        <v>44203</v>
      </c>
      <c r="E71" s="285">
        <f aca="true" t="shared" si="15" ref="E71:E78">D71+2</f>
        <v>44205</v>
      </c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6"/>
      <c r="U71" s="285">
        <f>D71+5</f>
        <v>44208</v>
      </c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6"/>
      <c r="AK71" s="285">
        <f>D71+7</f>
        <v>44210</v>
      </c>
      <c r="AL71" s="303"/>
      <c r="AM71" s="304"/>
      <c r="AN71" s="120"/>
      <c r="AO71"/>
      <c r="AP71"/>
      <c r="AQ71"/>
      <c r="AR71"/>
      <c r="AS71" s="128"/>
      <c r="AT71" s="128"/>
      <c r="AU71" s="128"/>
      <c r="AV71" s="128"/>
      <c r="AW71" s="128"/>
      <c r="AX71" s="128"/>
      <c r="AY71" s="128"/>
      <c r="AZ71" s="128"/>
      <c r="BA71" s="129"/>
      <c r="BB71" s="54"/>
      <c r="BC71" s="54"/>
      <c r="BD71" s="54"/>
      <c r="BE71" s="54"/>
      <c r="BF71" s="54"/>
      <c r="BG71" s="54"/>
      <c r="BH71" s="54"/>
    </row>
    <row r="72" spans="2:60" s="15" customFormat="1" ht="28.5" customHeight="1">
      <c r="B72" s="263" t="s">
        <v>186</v>
      </c>
      <c r="C72" s="136">
        <v>2101</v>
      </c>
      <c r="D72" s="248">
        <f aca="true" t="shared" si="16" ref="D72:D78">D71+7</f>
        <v>44210</v>
      </c>
      <c r="E72" s="285">
        <f t="shared" si="15"/>
        <v>44212</v>
      </c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6"/>
      <c r="U72" s="285">
        <f aca="true" t="shared" si="17" ref="U72:U77">D72+5</f>
        <v>44215</v>
      </c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6"/>
      <c r="AK72" s="285">
        <f aca="true" t="shared" si="18" ref="AK72:AK77">D72+7</f>
        <v>44217</v>
      </c>
      <c r="AL72" s="303"/>
      <c r="AM72" s="304"/>
      <c r="AN72" s="120" t="s">
        <v>95</v>
      </c>
      <c r="AO72"/>
      <c r="AP72"/>
      <c r="AQ72"/>
      <c r="AR72"/>
      <c r="AS72" s="126"/>
      <c r="AT72" s="126"/>
      <c r="AU72" s="126"/>
      <c r="AV72" s="126"/>
      <c r="AW72" s="126"/>
      <c r="AX72" s="126"/>
      <c r="AY72" s="126"/>
      <c r="AZ72" s="126"/>
      <c r="BA72" s="127"/>
      <c r="BB72" s="54"/>
      <c r="BC72" s="54"/>
      <c r="BD72" s="54"/>
      <c r="BE72" s="54"/>
      <c r="BF72" s="54"/>
      <c r="BG72" s="54"/>
      <c r="BH72" s="54"/>
    </row>
    <row r="73" spans="2:60" s="15" customFormat="1" ht="28.5" customHeight="1" thickBot="1">
      <c r="B73" s="267" t="s">
        <v>188</v>
      </c>
      <c r="C73" s="159">
        <f>C71+1</f>
        <v>2102</v>
      </c>
      <c r="D73" s="160">
        <f t="shared" si="16"/>
        <v>44217</v>
      </c>
      <c r="E73" s="285">
        <f t="shared" si="15"/>
        <v>44219</v>
      </c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6"/>
      <c r="U73" s="335">
        <f t="shared" si="17"/>
        <v>44222</v>
      </c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7"/>
      <c r="AK73" s="335">
        <f t="shared" si="18"/>
        <v>44224</v>
      </c>
      <c r="AL73" s="336"/>
      <c r="AM73" s="340"/>
      <c r="AN73" s="120"/>
      <c r="AO73"/>
      <c r="AP73"/>
      <c r="AQ73"/>
      <c r="AR73"/>
      <c r="AS73" s="128"/>
      <c r="AT73" s="128"/>
      <c r="AU73" s="128"/>
      <c r="AV73" s="128"/>
      <c r="AW73" s="128"/>
      <c r="AX73" s="128"/>
      <c r="AY73" s="128"/>
      <c r="AZ73" s="128"/>
      <c r="BA73" s="129"/>
      <c r="BB73" s="54"/>
      <c r="BC73" s="54"/>
      <c r="BD73" s="54"/>
      <c r="BE73" s="54"/>
      <c r="BF73" s="54"/>
      <c r="BG73" s="54"/>
      <c r="BH73" s="54"/>
    </row>
    <row r="74" spans="2:60" s="15" customFormat="1" ht="28.5" customHeight="1">
      <c r="B74" s="263" t="s">
        <v>186</v>
      </c>
      <c r="C74" s="136">
        <f>C72+1</f>
        <v>2102</v>
      </c>
      <c r="D74" s="248">
        <f t="shared" si="16"/>
        <v>44224</v>
      </c>
      <c r="E74" s="285">
        <f t="shared" si="15"/>
        <v>44226</v>
      </c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6"/>
      <c r="U74" s="285">
        <f t="shared" si="17"/>
        <v>44229</v>
      </c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6"/>
      <c r="AK74" s="285">
        <f t="shared" si="18"/>
        <v>44231</v>
      </c>
      <c r="AL74" s="303"/>
      <c r="AM74" s="304"/>
      <c r="AN74" s="120" t="s">
        <v>95</v>
      </c>
      <c r="AO74"/>
      <c r="AP74"/>
      <c r="AQ74"/>
      <c r="AR74"/>
      <c r="AS74" s="126"/>
      <c r="AT74" s="126"/>
      <c r="AU74" s="126"/>
      <c r="AV74" s="126"/>
      <c r="AW74" s="126"/>
      <c r="AX74" s="126"/>
      <c r="AY74" s="126"/>
      <c r="AZ74" s="126"/>
      <c r="BA74" s="127"/>
      <c r="BB74" s="54"/>
      <c r="BC74" s="54"/>
      <c r="BD74" s="54"/>
      <c r="BE74" s="54"/>
      <c r="BF74" s="54"/>
      <c r="BG74" s="54"/>
      <c r="BH74" s="54"/>
    </row>
    <row r="75" spans="2:60" s="15" customFormat="1" ht="28.5" customHeight="1" thickBot="1">
      <c r="B75" s="267" t="s">
        <v>188</v>
      </c>
      <c r="C75" s="136">
        <f>C71+2</f>
        <v>2103</v>
      </c>
      <c r="D75" s="248">
        <f t="shared" si="16"/>
        <v>44231</v>
      </c>
      <c r="E75" s="285">
        <f t="shared" si="15"/>
        <v>44233</v>
      </c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6"/>
      <c r="U75" s="285">
        <f t="shared" si="17"/>
        <v>44236</v>
      </c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6"/>
      <c r="AK75" s="285">
        <f t="shared" si="18"/>
        <v>44238</v>
      </c>
      <c r="AL75" s="303"/>
      <c r="AM75" s="304"/>
      <c r="AO75"/>
      <c r="AP75"/>
      <c r="AQ75"/>
      <c r="AR75"/>
      <c r="AS75" s="128"/>
      <c r="AT75" s="128"/>
      <c r="AU75" s="128"/>
      <c r="AV75" s="128"/>
      <c r="AW75" s="128"/>
      <c r="AX75" s="128"/>
      <c r="AY75" s="128"/>
      <c r="AZ75" s="128"/>
      <c r="BA75" s="129"/>
      <c r="BB75" s="54"/>
      <c r="BC75" s="54"/>
      <c r="BD75" s="54"/>
      <c r="BE75" s="54"/>
      <c r="BF75" s="54"/>
      <c r="BG75" s="54"/>
      <c r="BH75" s="54"/>
    </row>
    <row r="76" spans="2:60" s="15" customFormat="1" ht="28.5" customHeight="1">
      <c r="B76" s="263" t="s">
        <v>186</v>
      </c>
      <c r="C76" s="136">
        <f>C72+2</f>
        <v>2103</v>
      </c>
      <c r="D76" s="248">
        <f t="shared" si="16"/>
        <v>44238</v>
      </c>
      <c r="E76" s="285">
        <f t="shared" si="15"/>
        <v>44240</v>
      </c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6"/>
      <c r="U76" s="285">
        <f t="shared" si="17"/>
        <v>44243</v>
      </c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6"/>
      <c r="AK76" s="285">
        <f t="shared" si="18"/>
        <v>44245</v>
      </c>
      <c r="AL76" s="303"/>
      <c r="AM76" s="304"/>
      <c r="AN76" s="120" t="s">
        <v>95</v>
      </c>
      <c r="AO76"/>
      <c r="AP76"/>
      <c r="AQ76"/>
      <c r="AR76"/>
      <c r="AS76" s="126"/>
      <c r="AT76" s="126"/>
      <c r="AU76" s="126"/>
      <c r="AV76" s="126"/>
      <c r="AW76" s="126"/>
      <c r="AX76" s="126"/>
      <c r="AY76" s="126"/>
      <c r="AZ76" s="126"/>
      <c r="BA76" s="127"/>
      <c r="BB76" s="54"/>
      <c r="BC76" s="54"/>
      <c r="BD76" s="54"/>
      <c r="BE76" s="54"/>
      <c r="BF76" s="54"/>
      <c r="BG76" s="54"/>
      <c r="BH76" s="54"/>
    </row>
    <row r="77" spans="2:60" s="15" customFormat="1" ht="28.5" customHeight="1" thickBot="1">
      <c r="B77" s="267" t="s">
        <v>188</v>
      </c>
      <c r="C77" s="136">
        <v>2019</v>
      </c>
      <c r="D77" s="248">
        <f t="shared" si="16"/>
        <v>44245</v>
      </c>
      <c r="E77" s="285">
        <f t="shared" si="15"/>
        <v>44247</v>
      </c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6"/>
      <c r="U77" s="285">
        <f t="shared" si="17"/>
        <v>44250</v>
      </c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6"/>
      <c r="AK77" s="285">
        <f t="shared" si="18"/>
        <v>44252</v>
      </c>
      <c r="AL77" s="303"/>
      <c r="AM77" s="304"/>
      <c r="AO77"/>
      <c r="AP77"/>
      <c r="AQ77"/>
      <c r="AR77"/>
      <c r="AS77" s="128"/>
      <c r="AT77" s="128"/>
      <c r="AU77" s="128"/>
      <c r="AV77" s="128"/>
      <c r="AW77" s="128"/>
      <c r="AX77" s="128"/>
      <c r="AY77" s="128"/>
      <c r="AZ77" s="128"/>
      <c r="BA77" s="129"/>
      <c r="BB77" s="54"/>
      <c r="BC77" s="54"/>
      <c r="BD77" s="54"/>
      <c r="BE77" s="54"/>
      <c r="BF77" s="54"/>
      <c r="BG77" s="54"/>
      <c r="BH77" s="54"/>
    </row>
    <row r="78" spans="2:60" s="15" customFormat="1" ht="28.5" customHeight="1" thickBot="1">
      <c r="B78" s="268" t="s">
        <v>186</v>
      </c>
      <c r="C78" s="137">
        <f>C72+3</f>
        <v>2104</v>
      </c>
      <c r="D78" s="256">
        <f t="shared" si="16"/>
        <v>44252</v>
      </c>
      <c r="E78" s="350">
        <f t="shared" si="15"/>
        <v>44254</v>
      </c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2"/>
      <c r="U78" s="350">
        <f>D78+5</f>
        <v>44257</v>
      </c>
      <c r="V78" s="351"/>
      <c r="W78" s="351"/>
      <c r="X78" s="351"/>
      <c r="Y78" s="351"/>
      <c r="Z78" s="351"/>
      <c r="AA78" s="351"/>
      <c r="AB78" s="351"/>
      <c r="AC78" s="351"/>
      <c r="AD78" s="351"/>
      <c r="AE78" s="351"/>
      <c r="AF78" s="351"/>
      <c r="AG78" s="351"/>
      <c r="AH78" s="351"/>
      <c r="AI78" s="351"/>
      <c r="AJ78" s="352"/>
      <c r="AK78" s="350">
        <f>D78+7</f>
        <v>44259</v>
      </c>
      <c r="AL78" s="351"/>
      <c r="AM78" s="353"/>
      <c r="AN78" s="120" t="s">
        <v>95</v>
      </c>
      <c r="AO78"/>
      <c r="AP78"/>
      <c r="AQ78"/>
      <c r="AR78"/>
      <c r="AS78" s="170"/>
      <c r="AT78" s="170"/>
      <c r="AU78" s="170"/>
      <c r="AV78" s="170"/>
      <c r="AW78" s="170"/>
      <c r="AX78" s="170"/>
      <c r="AY78" s="170"/>
      <c r="AZ78" s="170"/>
      <c r="BA78" s="170"/>
      <c r="BB78" s="54"/>
      <c r="BC78" s="54"/>
      <c r="BD78" s="54"/>
      <c r="BE78" s="54"/>
      <c r="BF78" s="54"/>
      <c r="BG78" s="54"/>
      <c r="BH78" s="54"/>
    </row>
    <row r="79" spans="2:60" s="10" customFormat="1" ht="27" customHeight="1">
      <c r="B79" s="16"/>
      <c r="C79" s="112"/>
      <c r="D79" s="14"/>
      <c r="E79" s="12"/>
      <c r="F79" s="12"/>
      <c r="G79" s="12"/>
      <c r="H79" s="12"/>
      <c r="I79" s="12"/>
      <c r="J79" s="12"/>
      <c r="K79" s="1"/>
      <c r="L79" s="1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pans="2:11" s="23" customFormat="1" ht="21.75" customHeight="1">
      <c r="B80" s="25" t="s">
        <v>12</v>
      </c>
      <c r="C80" s="113"/>
      <c r="D80" s="8"/>
      <c r="E80" s="8"/>
      <c r="F80" s="8"/>
      <c r="G80" s="8"/>
      <c r="H80" s="8"/>
      <c r="I80" s="8"/>
      <c r="J80" s="26"/>
      <c r="K80" s="22"/>
    </row>
    <row r="81" spans="2:20" s="5" customFormat="1" ht="21.75" customHeight="1">
      <c r="B81" s="27" t="s">
        <v>6</v>
      </c>
      <c r="C81" s="113"/>
      <c r="D81" s="8"/>
      <c r="E81" s="8"/>
      <c r="F81" s="8"/>
      <c r="G81" s="8"/>
      <c r="H81" s="8"/>
      <c r="I81" s="8"/>
      <c r="J81" s="8"/>
      <c r="K81" s="21"/>
      <c r="L81" s="23"/>
      <c r="M81" s="23"/>
      <c r="N81" s="23"/>
      <c r="O81" s="23"/>
      <c r="P81" s="23"/>
      <c r="Q81" s="23"/>
      <c r="R81" s="23"/>
      <c r="S81" s="23"/>
      <c r="T81" s="23"/>
    </row>
    <row r="82" spans="2:43" s="5" customFormat="1" ht="28.5" customHeight="1">
      <c r="B82" s="95"/>
      <c r="C82" s="115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:43" s="5" customFormat="1" ht="14.25" customHeight="1">
      <c r="B83" s="95"/>
      <c r="C83" s="115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2:43" s="5" customFormat="1" ht="17.25" customHeight="1">
      <c r="B84" s="97" t="s">
        <v>7</v>
      </c>
      <c r="C84" s="116"/>
      <c r="D84" s="99"/>
      <c r="E84" s="99"/>
      <c r="F84" s="99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3"/>
      <c r="AJ84" s="23"/>
      <c r="AK84" s="23"/>
      <c r="AL84" s="21"/>
      <c r="AM84" s="23"/>
      <c r="AN84" s="23"/>
      <c r="AO84" s="21"/>
      <c r="AP84" s="23"/>
      <c r="AQ84" s="23"/>
    </row>
    <row r="85" spans="2:43" ht="15" customHeight="1">
      <c r="B85" s="98" t="s">
        <v>15</v>
      </c>
      <c r="C85" s="116"/>
      <c r="D85" s="99"/>
      <c r="E85" s="99"/>
      <c r="F85" s="99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spans="2:43" ht="17.25" customHeight="1">
      <c r="B86" s="98" t="s">
        <v>119</v>
      </c>
      <c r="C86" s="116"/>
      <c r="D86" s="99"/>
      <c r="E86" s="99"/>
      <c r="F86" s="99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</row>
    <row r="87" spans="2:43" ht="15" customHeight="1">
      <c r="B87" s="98" t="s">
        <v>8</v>
      </c>
      <c r="C87" s="116"/>
      <c r="D87" s="99"/>
      <c r="E87" s="99"/>
      <c r="F87" s="99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</row>
    <row r="88" spans="2:43" ht="17.25">
      <c r="B88" s="98" t="s">
        <v>16</v>
      </c>
      <c r="C88" s="117"/>
      <c r="D88" s="99"/>
      <c r="E88" s="99"/>
      <c r="F88" s="99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</row>
    <row r="89" spans="2:43" ht="16.5">
      <c r="B89" s="100" t="s">
        <v>9</v>
      </c>
      <c r="C89" s="117"/>
      <c r="D89" s="99"/>
      <c r="E89" s="99"/>
      <c r="F89" s="99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2:43" ht="15.75" customHeight="1">
      <c r="B90" s="101" t="s">
        <v>10</v>
      </c>
      <c r="C90" s="117"/>
      <c r="D90" s="99"/>
      <c r="E90" s="99"/>
      <c r="F90" s="99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2:43" ht="17.25" customHeight="1">
      <c r="B91" s="102" t="s">
        <v>118</v>
      </c>
      <c r="C91" s="88" t="s">
        <v>112</v>
      </c>
      <c r="D91" s="100"/>
      <c r="E91" s="100"/>
      <c r="F91" s="100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</row>
    <row r="92" spans="2:43" ht="12" customHeight="1">
      <c r="B92" s="104"/>
      <c r="C92" s="118"/>
      <c r="D92" s="104"/>
      <c r="E92" s="104"/>
      <c r="F92" s="99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</row>
    <row r="93" spans="2:43" ht="14.25" customHeight="1">
      <c r="B93" s="96"/>
      <c r="C93" s="115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</row>
    <row r="94" spans="2:43" s="19" customFormat="1" ht="21" customHeight="1">
      <c r="B94" s="96"/>
      <c r="C94" s="11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2:43" ht="14.25" customHeight="1">
      <c r="B95" s="96"/>
      <c r="C95" s="115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</row>
    <row r="96" spans="2:43" ht="14.25" customHeight="1">
      <c r="B96" s="21"/>
      <c r="C96" s="114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</row>
    <row r="97" spans="2:43" ht="14.25" customHeight="1">
      <c r="B97" s="21"/>
      <c r="C97" s="114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</row>
    <row r="98" spans="2:43" ht="14.25" customHeight="1">
      <c r="B98" s="21"/>
      <c r="C98" s="114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</row>
    <row r="99" spans="2:43" ht="14.25" customHeight="1">
      <c r="B99" s="21"/>
      <c r="C99" s="114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</row>
    <row r="100" spans="2:43" ht="14.25" customHeight="1">
      <c r="B100" s="21"/>
      <c r="C100" s="114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</row>
    <row r="101" spans="2:43" ht="14.25" customHeight="1">
      <c r="B101" s="21"/>
      <c r="C101" s="114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</row>
    <row r="102" spans="2:43" ht="14.25" customHeight="1">
      <c r="B102" s="21"/>
      <c r="C102" s="114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</row>
    <row r="103" spans="2:43" ht="14.25" customHeight="1">
      <c r="B103" s="21"/>
      <c r="C103" s="114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</row>
    <row r="104" spans="2:43" ht="14.25" customHeight="1">
      <c r="B104" s="21"/>
      <c r="C104" s="114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</row>
    <row r="105" spans="21:43" ht="14.25" customHeight="1"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</row>
    <row r="106" spans="21:43" ht="14.25" customHeight="1"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</row>
    <row r="107" spans="21:43" ht="14.25" customHeight="1"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</row>
  </sheetData>
  <sheetProtection/>
  <mergeCells count="190">
    <mergeCell ref="AK62:AM62"/>
    <mergeCell ref="E57:T57"/>
    <mergeCell ref="E59:T59"/>
    <mergeCell ref="AK37:AM37"/>
    <mergeCell ref="AN47:AP47"/>
    <mergeCell ref="E29:T29"/>
    <mergeCell ref="U29:AJ29"/>
    <mergeCell ref="E31:T31"/>
    <mergeCell ref="U31:AJ31"/>
    <mergeCell ref="AN41:AP41"/>
    <mergeCell ref="C3:AO10"/>
    <mergeCell ref="E62:T62"/>
    <mergeCell ref="U62:AJ62"/>
    <mergeCell ref="U61:AJ61"/>
    <mergeCell ref="AK61:AM61"/>
    <mergeCell ref="E72:T72"/>
    <mergeCell ref="U72:AJ72"/>
    <mergeCell ref="E47:T47"/>
    <mergeCell ref="U47:AJ47"/>
    <mergeCell ref="AK47:AM47"/>
    <mergeCell ref="E70:T70"/>
    <mergeCell ref="U69:AJ69"/>
    <mergeCell ref="U70:AJ70"/>
    <mergeCell ref="U74:AJ74"/>
    <mergeCell ref="U75:AJ75"/>
    <mergeCell ref="AK57:AM57"/>
    <mergeCell ref="AK58:AM58"/>
    <mergeCell ref="AK59:AM59"/>
    <mergeCell ref="AK60:AM60"/>
    <mergeCell ref="AK67:AM68"/>
    <mergeCell ref="U67:AJ68"/>
    <mergeCell ref="AN59:AP59"/>
    <mergeCell ref="AN60:AP60"/>
    <mergeCell ref="E78:T78"/>
    <mergeCell ref="U78:AJ78"/>
    <mergeCell ref="AK78:AM78"/>
    <mergeCell ref="E71:T71"/>
    <mergeCell ref="U71:AJ71"/>
    <mergeCell ref="AK69:AM69"/>
    <mergeCell ref="E73:T73"/>
    <mergeCell ref="E75:T75"/>
    <mergeCell ref="AN57:AP57"/>
    <mergeCell ref="AN58:AP58"/>
    <mergeCell ref="U30:AJ30"/>
    <mergeCell ref="AN31:AP31"/>
    <mergeCell ref="E60:T60"/>
    <mergeCell ref="U57:AJ57"/>
    <mergeCell ref="U58:AJ58"/>
    <mergeCell ref="U59:AJ59"/>
    <mergeCell ref="U60:AJ60"/>
    <mergeCell ref="AN27:AP27"/>
    <mergeCell ref="AN29:AP29"/>
    <mergeCell ref="AN28:AP28"/>
    <mergeCell ref="AK29:AM29"/>
    <mergeCell ref="E51:T51"/>
    <mergeCell ref="E58:T58"/>
    <mergeCell ref="AN30:AP30"/>
    <mergeCell ref="AK30:AM30"/>
    <mergeCell ref="E45:T45"/>
    <mergeCell ref="E55:T55"/>
    <mergeCell ref="AK22:AM22"/>
    <mergeCell ref="AK23:AM23"/>
    <mergeCell ref="AN20:AP20"/>
    <mergeCell ref="AN26:AP26"/>
    <mergeCell ref="AK24:AM24"/>
    <mergeCell ref="AN24:AP24"/>
    <mergeCell ref="AK25:AM25"/>
    <mergeCell ref="AN23:AP23"/>
    <mergeCell ref="AK77:AM77"/>
    <mergeCell ref="AK76:AM76"/>
    <mergeCell ref="AK70:AM70"/>
    <mergeCell ref="AK71:AM71"/>
    <mergeCell ref="AK72:AM72"/>
    <mergeCell ref="AK74:AM74"/>
    <mergeCell ref="AK75:AM75"/>
    <mergeCell ref="AK73:AM73"/>
    <mergeCell ref="E76:T76"/>
    <mergeCell ref="U76:AJ76"/>
    <mergeCell ref="U43:AJ43"/>
    <mergeCell ref="U40:AJ40"/>
    <mergeCell ref="E77:T77"/>
    <mergeCell ref="U77:AJ77"/>
    <mergeCell ref="U55:AJ55"/>
    <mergeCell ref="E44:T44"/>
    <mergeCell ref="E54:T54"/>
    <mergeCell ref="U73:AJ73"/>
    <mergeCell ref="E74:T74"/>
    <mergeCell ref="E56:T56"/>
    <mergeCell ref="U54:AJ54"/>
    <mergeCell ref="E39:T39"/>
    <mergeCell ref="U53:AJ53"/>
    <mergeCell ref="U51:AJ51"/>
    <mergeCell ref="E40:T40"/>
    <mergeCell ref="U44:AJ44"/>
    <mergeCell ref="U56:AJ56"/>
    <mergeCell ref="E61:T61"/>
    <mergeCell ref="B35:B36"/>
    <mergeCell ref="C35:C36"/>
    <mergeCell ref="E35:T35"/>
    <mergeCell ref="U35:AJ35"/>
    <mergeCell ref="U36:AJ36"/>
    <mergeCell ref="U45:AJ45"/>
    <mergeCell ref="E37:T37"/>
    <mergeCell ref="B67:B69"/>
    <mergeCell ref="C67:C69"/>
    <mergeCell ref="D67:D68"/>
    <mergeCell ref="E67:T68"/>
    <mergeCell ref="E69:T69"/>
    <mergeCell ref="B51:B52"/>
    <mergeCell ref="C51:C52"/>
    <mergeCell ref="E52:T52"/>
    <mergeCell ref="AK31:AM31"/>
    <mergeCell ref="E24:T24"/>
    <mergeCell ref="U24:AJ24"/>
    <mergeCell ref="E30:T30"/>
    <mergeCell ref="E26:T26"/>
    <mergeCell ref="U27:AJ27"/>
    <mergeCell ref="E27:T27"/>
    <mergeCell ref="AK26:AM26"/>
    <mergeCell ref="E25:T25"/>
    <mergeCell ref="AK28:AM28"/>
    <mergeCell ref="B20:B21"/>
    <mergeCell ref="C20:C21"/>
    <mergeCell ref="E21:T21"/>
    <mergeCell ref="E22:T22"/>
    <mergeCell ref="E23:T23"/>
    <mergeCell ref="AN22:AP22"/>
    <mergeCell ref="U23:AJ23"/>
    <mergeCell ref="E20:T20"/>
    <mergeCell ref="AK20:AM20"/>
    <mergeCell ref="AK21:AM21"/>
    <mergeCell ref="AN37:AP37"/>
    <mergeCell ref="E38:T38"/>
    <mergeCell ref="E41:T41"/>
    <mergeCell ref="U42:AJ42"/>
    <mergeCell ref="AN38:AP38"/>
    <mergeCell ref="AK39:AM39"/>
    <mergeCell ref="AK40:AM40"/>
    <mergeCell ref="AN40:AP40"/>
    <mergeCell ref="U37:AJ37"/>
    <mergeCell ref="AN52:AP52"/>
    <mergeCell ref="U38:AJ38"/>
    <mergeCell ref="U21:AJ21"/>
    <mergeCell ref="U22:AJ22"/>
    <mergeCell ref="U20:AJ20"/>
    <mergeCell ref="AN25:AP25"/>
    <mergeCell ref="AK27:AM27"/>
    <mergeCell ref="U25:AJ25"/>
    <mergeCell ref="U26:AJ26"/>
    <mergeCell ref="AN21:AP21"/>
    <mergeCell ref="AN44:AP44"/>
    <mergeCell ref="AN54:AP54"/>
    <mergeCell ref="AN51:AP51"/>
    <mergeCell ref="AK45:AM45"/>
    <mergeCell ref="AN55:AP55"/>
    <mergeCell ref="AN56:AP56"/>
    <mergeCell ref="AK52:AM52"/>
    <mergeCell ref="AK53:AM53"/>
    <mergeCell ref="AK54:AM54"/>
    <mergeCell ref="AN53:AP53"/>
    <mergeCell ref="BH55:BJ55"/>
    <mergeCell ref="AN42:AP42"/>
    <mergeCell ref="AN45:AP45"/>
    <mergeCell ref="AK55:AM55"/>
    <mergeCell ref="U52:AJ52"/>
    <mergeCell ref="E46:T46"/>
    <mergeCell ref="U46:AJ46"/>
    <mergeCell ref="AK46:AM46"/>
    <mergeCell ref="AN46:AP46"/>
    <mergeCell ref="AK51:AM51"/>
    <mergeCell ref="AN43:AP43"/>
    <mergeCell ref="AK35:AM35"/>
    <mergeCell ref="E36:T36"/>
    <mergeCell ref="E28:T28"/>
    <mergeCell ref="AN39:AP39"/>
    <mergeCell ref="AK43:AM43"/>
    <mergeCell ref="AN35:AP35"/>
    <mergeCell ref="U41:AJ41"/>
    <mergeCell ref="AN36:AP36"/>
    <mergeCell ref="AK42:AM42"/>
    <mergeCell ref="U28:AJ28"/>
    <mergeCell ref="U39:AJ39"/>
    <mergeCell ref="E43:T43"/>
    <mergeCell ref="AK44:AM44"/>
    <mergeCell ref="AK56:AM56"/>
    <mergeCell ref="AK41:AM41"/>
    <mergeCell ref="E53:T53"/>
    <mergeCell ref="AK38:AM38"/>
    <mergeCell ref="E42:T42"/>
    <mergeCell ref="AK36:AM36"/>
  </mergeCells>
  <hyperlinks>
    <hyperlink ref="C91" r:id="rId1" display="ngoc.ag@viconship.com"/>
  </hyperlinks>
  <printOptions/>
  <pageMargins left="0.46" right="0.25" top="0.4" bottom="0.35" header="0.3" footer="0.3"/>
  <pageSetup cellComments="asDisplayed" horizontalDpi="600" verticalDpi="600" orientation="portrait" paperSize="9" scale="50" r:id="rId3"/>
  <ignoredErrors>
    <ignoredError sqref="C26:C27 E54:T62 C56:C57 C73:C75 C61 C60 C62 C76 C28 C30 C43 C45 C47" unlockedFormula="1"/>
    <ignoredError sqref="AQ39:AQ45" formula="1"/>
    <ignoredError sqref="C78 C59 C29 C31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BZ83"/>
  <sheetViews>
    <sheetView showGridLines="0" zoomScale="70" zoomScaleNormal="70" zoomScalePageLayoutView="0" workbookViewId="0" topLeftCell="A35">
      <selection activeCell="B47" sqref="B47:D56"/>
    </sheetView>
  </sheetViews>
  <sheetFormatPr defaultColWidth="9.00390625" defaultRowHeight="14.25"/>
  <cols>
    <col min="1" max="1" width="5.125" style="4" customWidth="1"/>
    <col min="2" max="2" width="27.75390625" style="4" customWidth="1"/>
    <col min="3" max="3" width="13.125" style="105" customWidth="1"/>
    <col min="4" max="4" width="17.75390625" style="4" customWidth="1"/>
    <col min="5" max="13" width="1.4921875" style="4" customWidth="1"/>
    <col min="14" max="14" width="5.50390625" style="4" customWidth="1"/>
    <col min="15" max="15" width="1.25" style="4" hidden="1" customWidth="1"/>
    <col min="16" max="16" width="0.2421875" style="4" hidden="1" customWidth="1"/>
    <col min="17" max="17" width="1.4921875" style="4" hidden="1" customWidth="1"/>
    <col min="18" max="18" width="1.625" style="4" customWidth="1"/>
    <col min="19" max="25" width="1.4921875" style="4" customWidth="1"/>
    <col min="26" max="26" width="2.625" style="4" customWidth="1"/>
    <col min="27" max="27" width="1.25" style="4" customWidth="1"/>
    <col min="28" max="29" width="1.4921875" style="4" hidden="1" customWidth="1"/>
    <col min="30" max="30" width="0.6171875" style="4" hidden="1" customWidth="1"/>
    <col min="31" max="31" width="0.2421875" style="4" hidden="1" customWidth="1"/>
    <col min="32" max="32" width="1.00390625" style="4" customWidth="1"/>
    <col min="33" max="41" width="1.4921875" style="4" customWidth="1"/>
    <col min="42" max="42" width="0.74609375" style="4" customWidth="1"/>
    <col min="43" max="44" width="0.2421875" style="4" customWidth="1"/>
    <col min="45" max="45" width="1.4921875" style="4" hidden="1" customWidth="1"/>
    <col min="46" max="46" width="0.2421875" style="4" hidden="1" customWidth="1"/>
    <col min="47" max="47" width="0.6171875" style="4" hidden="1" customWidth="1"/>
    <col min="48" max="48" width="1.75390625" style="4" customWidth="1"/>
    <col min="49" max="49" width="2.00390625" style="4" customWidth="1"/>
    <col min="50" max="50" width="1.12109375" style="4" customWidth="1"/>
    <col min="51" max="52" width="1.25" style="4" customWidth="1"/>
    <col min="53" max="53" width="1.12109375" style="4" customWidth="1"/>
    <col min="54" max="56" width="1.4921875" style="4" customWidth="1"/>
    <col min="57" max="58" width="1.75390625" style="4" customWidth="1"/>
    <col min="59" max="59" width="0.74609375" style="4" customWidth="1"/>
    <col min="60" max="62" width="1.75390625" style="4" hidden="1" customWidth="1"/>
    <col min="63" max="63" width="1.25" style="4" hidden="1" customWidth="1"/>
    <col min="64" max="64" width="1.4921875" style="4" customWidth="1"/>
    <col min="65" max="65" width="16.50390625" style="4" customWidth="1"/>
    <col min="66" max="66" width="16.625" style="4" customWidth="1"/>
    <col min="67" max="67" width="17.125" style="41" customWidth="1"/>
    <col min="68" max="68" width="16.75390625" style="41" customWidth="1"/>
    <col min="69" max="16384" width="9.00390625" style="4" customWidth="1"/>
  </cols>
  <sheetData>
    <row r="2" spans="4:66" ht="15" customHeight="1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</row>
    <row r="3" spans="2:66" ht="15.75" customHeight="1">
      <c r="B3" s="3"/>
      <c r="C3" s="375" t="s">
        <v>5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</row>
    <row r="4" spans="2:66" ht="12" customHeight="1">
      <c r="B4" s="3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</row>
    <row r="5" spans="2:66" ht="12" customHeight="1">
      <c r="B5" s="3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</row>
    <row r="6" spans="2:66" ht="12" customHeight="1">
      <c r="B6" s="3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</row>
    <row r="7" spans="2:66" ht="12" customHeight="1">
      <c r="B7" s="3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</row>
    <row r="8" spans="2:66" ht="12" customHeight="1">
      <c r="B8" s="3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</row>
    <row r="9" spans="2:66" ht="21" customHeight="1">
      <c r="B9" s="3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5"/>
      <c r="BM9" s="375"/>
      <c r="BN9" s="375"/>
    </row>
    <row r="10" spans="2:66" ht="3.75" customHeight="1">
      <c r="B10" s="3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</row>
    <row r="11" spans="2:66" ht="3.75" customHeight="1">
      <c r="B11" s="3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</row>
    <row r="12" spans="2:66" ht="3.75" customHeight="1">
      <c r="B12" s="3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</row>
    <row r="13" spans="2:66" ht="3.75" customHeight="1">
      <c r="B13" s="3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</row>
    <row r="14" spans="2:66" ht="3.75" customHeight="1">
      <c r="B14" s="3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</row>
    <row r="15" spans="2:65" ht="3.75" customHeight="1">
      <c r="B15" s="3"/>
      <c r="C15" s="10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</row>
    <row r="16" spans="2:65" ht="3.75" customHeight="1">
      <c r="B16" s="3"/>
      <c r="C16" s="10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</row>
    <row r="17" spans="2:65" ht="3.75" customHeight="1">
      <c r="B17" s="3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</row>
    <row r="18" spans="2:65" ht="3.75" customHeight="1">
      <c r="B18" s="3"/>
      <c r="C18" s="10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</row>
    <row r="19" spans="2:65" ht="3.75" customHeight="1">
      <c r="B19" s="3"/>
      <c r="C19" s="10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</row>
    <row r="20" spans="2:65" ht="3.75" customHeight="1">
      <c r="B20" s="3"/>
      <c r="C20" s="10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</row>
    <row r="21" spans="2:68" s="10" customFormat="1" ht="5.25" customHeight="1">
      <c r="B21" s="2"/>
      <c r="C21" s="10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O21" s="40"/>
      <c r="BP21" s="40"/>
    </row>
    <row r="22" spans="2:68" s="10" customFormat="1" ht="11.25" customHeight="1" hidden="1">
      <c r="B22" s="2"/>
      <c r="C22" s="10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O22" s="40"/>
      <c r="BP22" s="40"/>
    </row>
    <row r="23" spans="2:68" s="10" customFormat="1" ht="9" customHeight="1" hidden="1">
      <c r="B23" s="2"/>
      <c r="C23" s="10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O23" s="40"/>
      <c r="BP23" s="40"/>
    </row>
    <row r="24" spans="2:68" s="10" customFormat="1" ht="6" customHeight="1" hidden="1">
      <c r="B24" s="2"/>
      <c r="C24" s="10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O24" s="40"/>
      <c r="BP24" s="40"/>
    </row>
    <row r="25" spans="2:68" s="10" customFormat="1" ht="1.5" customHeight="1" hidden="1">
      <c r="B25" s="2"/>
      <c r="C25" s="10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O25" s="40"/>
      <c r="BP25" s="40"/>
    </row>
    <row r="26" spans="2:68" s="10" customFormat="1" ht="15.75" customHeight="1">
      <c r="B26" s="9" t="s">
        <v>27</v>
      </c>
      <c r="C26" s="108"/>
      <c r="D26" s="17" t="s">
        <v>39</v>
      </c>
      <c r="E26" s="6"/>
      <c r="F26" s="6"/>
      <c r="G26" s="6"/>
      <c r="H26" s="6"/>
      <c r="I26" s="6"/>
      <c r="J26" s="6"/>
      <c r="K26" s="7"/>
      <c r="L26" s="7"/>
      <c r="M26" s="1"/>
      <c r="N26" s="1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O26" s="40"/>
      <c r="BP26" s="40"/>
    </row>
    <row r="27" spans="2:68" s="10" customFormat="1" ht="15.75" customHeight="1" thickBot="1">
      <c r="B27" s="9"/>
      <c r="C27" s="107"/>
      <c r="D27" s="13"/>
      <c r="E27" s="6"/>
      <c r="F27" s="6"/>
      <c r="G27" s="6"/>
      <c r="H27" s="6"/>
      <c r="I27" s="6"/>
      <c r="J27" s="6"/>
      <c r="K27" s="7"/>
      <c r="L27" s="7"/>
      <c r="M27" s="1"/>
      <c r="N27" s="1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M27" s="39"/>
      <c r="BN27" s="39"/>
      <c r="BO27" s="45"/>
      <c r="BP27" s="45"/>
    </row>
    <row r="28" spans="2:68" s="10" customFormat="1" ht="23.25" customHeight="1">
      <c r="B28" s="310" t="s">
        <v>0</v>
      </c>
      <c r="C28" s="312" t="s">
        <v>1</v>
      </c>
      <c r="D28" s="322" t="s">
        <v>35</v>
      </c>
      <c r="E28" s="325" t="s">
        <v>3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72" t="s">
        <v>61</v>
      </c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4"/>
    </row>
    <row r="29" spans="2:68" s="10" customFormat="1" ht="18.75" customHeight="1">
      <c r="B29" s="311"/>
      <c r="C29" s="321"/>
      <c r="D29" s="323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7" t="s">
        <v>26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9"/>
      <c r="AG29" s="369" t="s">
        <v>20</v>
      </c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1"/>
      <c r="AW29" s="369" t="s">
        <v>17</v>
      </c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1"/>
      <c r="BM29" s="51" t="s">
        <v>18</v>
      </c>
      <c r="BN29" s="51" t="s">
        <v>19</v>
      </c>
      <c r="BO29" s="52" t="s">
        <v>32</v>
      </c>
      <c r="BP29" s="55" t="s">
        <v>34</v>
      </c>
    </row>
    <row r="30" spans="2:68" s="10" customFormat="1" ht="18" customHeight="1">
      <c r="B30" s="320"/>
      <c r="C30" s="313"/>
      <c r="D30" s="249" t="s">
        <v>107</v>
      </c>
      <c r="E30" s="291" t="s">
        <v>21</v>
      </c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291" t="s">
        <v>101</v>
      </c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290"/>
      <c r="AG30" s="291" t="s">
        <v>102</v>
      </c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290"/>
      <c r="AW30" s="291" t="s">
        <v>101</v>
      </c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290"/>
      <c r="BM30" s="46" t="s">
        <v>102</v>
      </c>
      <c r="BN30" s="46" t="s">
        <v>103</v>
      </c>
      <c r="BO30" s="46" t="s">
        <v>33</v>
      </c>
      <c r="BP30" s="47" t="s">
        <v>33</v>
      </c>
    </row>
    <row r="31" spans="2:68" s="10" customFormat="1" ht="16.5" customHeight="1">
      <c r="B31" s="197" t="s">
        <v>4</v>
      </c>
      <c r="C31" s="109"/>
      <c r="D31" s="20" t="s">
        <v>14</v>
      </c>
      <c r="E31" s="309" t="s">
        <v>154</v>
      </c>
      <c r="F31" s="338"/>
      <c r="G31" s="338"/>
      <c r="H31" s="338"/>
      <c r="I31" s="338"/>
      <c r="J31" s="338"/>
      <c r="K31" s="338"/>
      <c r="L31" s="338"/>
      <c r="M31" s="338"/>
      <c r="N31" s="338"/>
      <c r="O31" s="43"/>
      <c r="P31" s="43"/>
      <c r="Q31" s="43"/>
      <c r="R31" s="42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  <c r="AG31" s="42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4"/>
      <c r="AW31" s="42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  <c r="BM31" s="46"/>
      <c r="BN31" s="46"/>
      <c r="BO31" s="48"/>
      <c r="BP31" s="49"/>
    </row>
    <row r="32" spans="2:69" s="10" customFormat="1" ht="24.75" customHeight="1">
      <c r="B32" s="257" t="s">
        <v>197</v>
      </c>
      <c r="C32" s="136">
        <v>2101</v>
      </c>
      <c r="D32" s="248">
        <v>44203</v>
      </c>
      <c r="E32" s="277">
        <f aca="true" t="shared" si="0" ref="E32:E38">D32+5</f>
        <v>44208</v>
      </c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8">
        <f aca="true" t="shared" si="1" ref="R32:R39">D32+9</f>
        <v>44212</v>
      </c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>
        <f aca="true" t="shared" si="2" ref="AG32:AG39">D32+10</f>
        <v>44213</v>
      </c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>
        <f aca="true" t="shared" si="3" ref="AW32:AW39">D32+9</f>
        <v>44212</v>
      </c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157">
        <f aca="true" t="shared" si="4" ref="BM32:BM39">D32+10</f>
        <v>44213</v>
      </c>
      <c r="BN32" s="157">
        <f aca="true" t="shared" si="5" ref="BN32:BN39">D32+11</f>
        <v>44214</v>
      </c>
      <c r="BO32" s="157">
        <f>D32+12</f>
        <v>44215</v>
      </c>
      <c r="BP32" s="203">
        <f aca="true" t="shared" si="6" ref="BP32:BP39">D32+12</f>
        <v>44215</v>
      </c>
      <c r="BQ32" s="120"/>
    </row>
    <row r="33" spans="2:69" s="10" customFormat="1" ht="24.75" customHeight="1">
      <c r="B33" s="263" t="s">
        <v>186</v>
      </c>
      <c r="C33" s="136">
        <v>2101</v>
      </c>
      <c r="D33" s="248">
        <f aca="true" t="shared" si="7" ref="D33:D39">D32+7</f>
        <v>44210</v>
      </c>
      <c r="E33" s="277">
        <f t="shared" si="0"/>
        <v>44215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8">
        <f t="shared" si="1"/>
        <v>44219</v>
      </c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>
        <f t="shared" si="2"/>
        <v>44220</v>
      </c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>
        <f t="shared" si="3"/>
        <v>44219</v>
      </c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157">
        <f t="shared" si="4"/>
        <v>44220</v>
      </c>
      <c r="BN33" s="157">
        <f t="shared" si="5"/>
        <v>44221</v>
      </c>
      <c r="BO33" s="157">
        <f aca="true" t="shared" si="8" ref="BO33:BO39">D33+12</f>
        <v>44222</v>
      </c>
      <c r="BP33" s="203">
        <f t="shared" si="6"/>
        <v>44222</v>
      </c>
      <c r="BQ33" s="120" t="s">
        <v>95</v>
      </c>
    </row>
    <row r="34" spans="2:69" s="10" customFormat="1" ht="24.75" customHeight="1">
      <c r="B34" s="267" t="s">
        <v>188</v>
      </c>
      <c r="C34" s="159">
        <f>C32+1</f>
        <v>2102</v>
      </c>
      <c r="D34" s="160">
        <f t="shared" si="7"/>
        <v>44217</v>
      </c>
      <c r="E34" s="277">
        <f t="shared" si="0"/>
        <v>44222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>
        <f t="shared" si="1"/>
        <v>44226</v>
      </c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>
        <f t="shared" si="2"/>
        <v>44227</v>
      </c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>
        <f t="shared" si="3"/>
        <v>44226</v>
      </c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48">
        <f t="shared" si="4"/>
        <v>44227</v>
      </c>
      <c r="BN34" s="248">
        <f t="shared" si="5"/>
        <v>44228</v>
      </c>
      <c r="BO34" s="157">
        <f t="shared" si="8"/>
        <v>44229</v>
      </c>
      <c r="BP34" s="251">
        <f t="shared" si="6"/>
        <v>44229</v>
      </c>
      <c r="BQ34" s="120"/>
    </row>
    <row r="35" spans="2:69" s="10" customFormat="1" ht="24.75" customHeight="1">
      <c r="B35" s="263" t="s">
        <v>186</v>
      </c>
      <c r="C35" s="136">
        <f>C33+1</f>
        <v>2102</v>
      </c>
      <c r="D35" s="248">
        <f t="shared" si="7"/>
        <v>44224</v>
      </c>
      <c r="E35" s="278">
        <f t="shared" si="0"/>
        <v>44229</v>
      </c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>
        <f t="shared" si="1"/>
        <v>44233</v>
      </c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>
        <f t="shared" si="2"/>
        <v>44234</v>
      </c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>
        <f t="shared" si="3"/>
        <v>44233</v>
      </c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157">
        <f t="shared" si="4"/>
        <v>44234</v>
      </c>
      <c r="BN35" s="157">
        <f t="shared" si="5"/>
        <v>44235</v>
      </c>
      <c r="BO35" s="157">
        <f t="shared" si="8"/>
        <v>44236</v>
      </c>
      <c r="BP35" s="203">
        <f t="shared" si="6"/>
        <v>44236</v>
      </c>
      <c r="BQ35" s="120" t="s">
        <v>95</v>
      </c>
    </row>
    <row r="36" spans="2:68" s="10" customFormat="1" ht="24.75" customHeight="1">
      <c r="B36" s="267" t="s">
        <v>188</v>
      </c>
      <c r="C36" s="136">
        <f>C32+2</f>
        <v>2103</v>
      </c>
      <c r="D36" s="248">
        <f t="shared" si="7"/>
        <v>44231</v>
      </c>
      <c r="E36" s="278">
        <f t="shared" si="0"/>
        <v>44236</v>
      </c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>
        <f t="shared" si="1"/>
        <v>44240</v>
      </c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>
        <f t="shared" si="2"/>
        <v>44241</v>
      </c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>
        <f t="shared" si="3"/>
        <v>44240</v>
      </c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157">
        <f t="shared" si="4"/>
        <v>44241</v>
      </c>
      <c r="BN36" s="157">
        <f t="shared" si="5"/>
        <v>44242</v>
      </c>
      <c r="BO36" s="157">
        <f t="shared" si="8"/>
        <v>44243</v>
      </c>
      <c r="BP36" s="203">
        <f t="shared" si="6"/>
        <v>44243</v>
      </c>
    </row>
    <row r="37" spans="2:69" s="10" customFormat="1" ht="24.75" customHeight="1">
      <c r="B37" s="263" t="s">
        <v>186</v>
      </c>
      <c r="C37" s="136">
        <f>C33+2</f>
        <v>2103</v>
      </c>
      <c r="D37" s="248">
        <f t="shared" si="7"/>
        <v>44238</v>
      </c>
      <c r="E37" s="277">
        <f t="shared" si="0"/>
        <v>44243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8">
        <f t="shared" si="1"/>
        <v>44247</v>
      </c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>
        <f t="shared" si="2"/>
        <v>44248</v>
      </c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>
        <f t="shared" si="3"/>
        <v>44247</v>
      </c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157">
        <f t="shared" si="4"/>
        <v>44248</v>
      </c>
      <c r="BN37" s="157">
        <f t="shared" si="5"/>
        <v>44249</v>
      </c>
      <c r="BO37" s="157">
        <f t="shared" si="8"/>
        <v>44250</v>
      </c>
      <c r="BP37" s="203">
        <f t="shared" si="6"/>
        <v>44250</v>
      </c>
      <c r="BQ37" s="120" t="s">
        <v>95</v>
      </c>
    </row>
    <row r="38" spans="2:68" s="10" customFormat="1" ht="24.75" customHeight="1">
      <c r="B38" s="267" t="s">
        <v>188</v>
      </c>
      <c r="C38" s="136">
        <v>2019</v>
      </c>
      <c r="D38" s="248">
        <f t="shared" si="7"/>
        <v>44245</v>
      </c>
      <c r="E38" s="343">
        <f t="shared" si="0"/>
        <v>44250</v>
      </c>
      <c r="F38" s="343"/>
      <c r="G38" s="343"/>
      <c r="H38" s="343"/>
      <c r="I38" s="343"/>
      <c r="J38" s="343"/>
      <c r="K38" s="343"/>
      <c r="L38" s="343"/>
      <c r="M38" s="343"/>
      <c r="N38" s="343"/>
      <c r="O38" s="254"/>
      <c r="P38" s="254"/>
      <c r="Q38" s="254"/>
      <c r="R38" s="343">
        <f t="shared" si="1"/>
        <v>44254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>
        <f t="shared" si="2"/>
        <v>44255</v>
      </c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>
        <f t="shared" si="3"/>
        <v>44254</v>
      </c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254">
        <f t="shared" si="4"/>
        <v>44255</v>
      </c>
      <c r="BN38" s="254">
        <f t="shared" si="5"/>
        <v>44256</v>
      </c>
      <c r="BO38" s="248">
        <f t="shared" si="8"/>
        <v>44257</v>
      </c>
      <c r="BP38" s="255">
        <f t="shared" si="6"/>
        <v>44257</v>
      </c>
    </row>
    <row r="39" spans="2:69" s="10" customFormat="1" ht="24.75" customHeight="1" thickBot="1">
      <c r="B39" s="268" t="s">
        <v>186</v>
      </c>
      <c r="C39" s="137">
        <f>C33+3</f>
        <v>2104</v>
      </c>
      <c r="D39" s="256">
        <f t="shared" si="7"/>
        <v>44252</v>
      </c>
      <c r="E39" s="345">
        <f>D39+5</f>
        <v>44257</v>
      </c>
      <c r="F39" s="345"/>
      <c r="G39" s="345"/>
      <c r="H39" s="345"/>
      <c r="I39" s="345"/>
      <c r="J39" s="345"/>
      <c r="K39" s="345"/>
      <c r="L39" s="345"/>
      <c r="M39" s="345"/>
      <c r="N39" s="345"/>
      <c r="O39" s="256"/>
      <c r="P39" s="256"/>
      <c r="Q39" s="256"/>
      <c r="R39" s="318">
        <f t="shared" si="1"/>
        <v>44261</v>
      </c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>
        <f t="shared" si="2"/>
        <v>44262</v>
      </c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>
        <f t="shared" si="3"/>
        <v>44261</v>
      </c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156">
        <f t="shared" si="4"/>
        <v>44262</v>
      </c>
      <c r="BN39" s="156">
        <f t="shared" si="5"/>
        <v>44263</v>
      </c>
      <c r="BO39" s="156">
        <f t="shared" si="8"/>
        <v>44264</v>
      </c>
      <c r="BP39" s="204">
        <f t="shared" si="6"/>
        <v>44264</v>
      </c>
      <c r="BQ39" s="120" t="s">
        <v>95</v>
      </c>
    </row>
    <row r="40" spans="2:69" s="10" customFormat="1" ht="24.75" customHeight="1">
      <c r="B40" s="147"/>
      <c r="C40" s="110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37"/>
      <c r="P40" s="37"/>
      <c r="Q40" s="37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120"/>
    </row>
    <row r="41" spans="2:69" s="10" customFormat="1" ht="24.75" customHeight="1">
      <c r="B41" s="9" t="s">
        <v>129</v>
      </c>
      <c r="C41" s="108"/>
      <c r="D41" s="17" t="s">
        <v>39</v>
      </c>
      <c r="E41" s="6"/>
      <c r="F41" s="6"/>
      <c r="G41" s="6"/>
      <c r="H41" s="6"/>
      <c r="I41" s="6"/>
      <c r="J41" s="6"/>
      <c r="K41" s="7"/>
      <c r="L41" s="7"/>
      <c r="M41" s="1"/>
      <c r="N41" s="1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O41" s="40"/>
      <c r="BP41" s="40"/>
      <c r="BQ41" s="120"/>
    </row>
    <row r="42" spans="2:69" s="10" customFormat="1" ht="24.75" customHeight="1" thickBot="1">
      <c r="B42" s="9"/>
      <c r="C42" s="107"/>
      <c r="D42" s="13"/>
      <c r="E42" s="6"/>
      <c r="F42" s="6"/>
      <c r="G42" s="6"/>
      <c r="H42" s="6"/>
      <c r="I42" s="6"/>
      <c r="J42" s="6"/>
      <c r="K42" s="7"/>
      <c r="L42" s="7"/>
      <c r="M42" s="1"/>
      <c r="N42" s="1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M42" s="39"/>
      <c r="BN42" s="39"/>
      <c r="BO42" s="45"/>
      <c r="BP42" s="45"/>
      <c r="BQ42" s="120"/>
    </row>
    <row r="43" spans="2:69" s="10" customFormat="1" ht="24.75" customHeight="1">
      <c r="B43" s="310" t="s">
        <v>0</v>
      </c>
      <c r="C43" s="312" t="s">
        <v>1</v>
      </c>
      <c r="D43" s="322" t="s">
        <v>35</v>
      </c>
      <c r="E43" s="325" t="s">
        <v>3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72" t="s">
        <v>61</v>
      </c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4"/>
      <c r="BQ43" s="120"/>
    </row>
    <row r="44" spans="2:69" s="10" customFormat="1" ht="24.75" customHeight="1">
      <c r="B44" s="311"/>
      <c r="C44" s="321"/>
      <c r="D44" s="323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7" t="s">
        <v>26</v>
      </c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9"/>
      <c r="AG44" s="369" t="s">
        <v>20</v>
      </c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1"/>
      <c r="AW44" s="369" t="s">
        <v>17</v>
      </c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1"/>
      <c r="BM44" s="51" t="s">
        <v>18</v>
      </c>
      <c r="BN44" s="51" t="s">
        <v>19</v>
      </c>
      <c r="BO44" s="52" t="s">
        <v>32</v>
      </c>
      <c r="BP44" s="55" t="s">
        <v>34</v>
      </c>
      <c r="BQ44" s="120"/>
    </row>
    <row r="45" spans="2:68" s="10" customFormat="1" ht="24.75" customHeight="1">
      <c r="B45" s="320"/>
      <c r="C45" s="313"/>
      <c r="D45" s="243" t="s">
        <v>36</v>
      </c>
      <c r="E45" s="291" t="s">
        <v>130</v>
      </c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291" t="s">
        <v>131</v>
      </c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290"/>
      <c r="AG45" s="291" t="s">
        <v>132</v>
      </c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290"/>
      <c r="AW45" s="291" t="s">
        <v>131</v>
      </c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290"/>
      <c r="BM45" s="46" t="s">
        <v>132</v>
      </c>
      <c r="BN45" s="46" t="s">
        <v>133</v>
      </c>
      <c r="BO45" s="46" t="s">
        <v>134</v>
      </c>
      <c r="BP45" s="47" t="s">
        <v>134</v>
      </c>
    </row>
    <row r="46" spans="2:68" s="10" customFormat="1" ht="18.75">
      <c r="B46" s="197" t="s">
        <v>4</v>
      </c>
      <c r="C46" s="109"/>
      <c r="D46" s="20" t="s">
        <v>143</v>
      </c>
      <c r="E46" s="309" t="s">
        <v>150</v>
      </c>
      <c r="F46" s="376"/>
      <c r="G46" s="376"/>
      <c r="H46" s="376"/>
      <c r="I46" s="376"/>
      <c r="J46" s="376"/>
      <c r="K46" s="376"/>
      <c r="L46" s="376"/>
      <c r="M46" s="376"/>
      <c r="N46" s="376"/>
      <c r="O46" s="43"/>
      <c r="P46" s="43"/>
      <c r="Q46" s="43"/>
      <c r="R46" s="42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  <c r="AG46" s="42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4"/>
      <c r="AW46" s="42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4"/>
      <c r="BM46" s="46"/>
      <c r="BN46" s="46"/>
      <c r="BO46" s="48"/>
      <c r="BP46" s="49"/>
    </row>
    <row r="47" spans="2:69" s="10" customFormat="1" ht="25.5" customHeight="1">
      <c r="B47" s="263" t="s">
        <v>173</v>
      </c>
      <c r="C47" s="174">
        <v>122</v>
      </c>
      <c r="D47" s="248">
        <v>44191</v>
      </c>
      <c r="E47" s="285">
        <f aca="true" t="shared" si="9" ref="E47:E54">D47+8</f>
        <v>44199</v>
      </c>
      <c r="F47" s="303"/>
      <c r="G47" s="303"/>
      <c r="H47" s="303"/>
      <c r="I47" s="303"/>
      <c r="J47" s="303"/>
      <c r="K47" s="303"/>
      <c r="L47" s="303"/>
      <c r="M47" s="303"/>
      <c r="N47" s="303"/>
      <c r="O47" s="242"/>
      <c r="P47" s="242"/>
      <c r="Q47" s="242"/>
      <c r="R47" s="285">
        <f aca="true" t="shared" si="10" ref="R47:R54">D47+12</f>
        <v>44203</v>
      </c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6"/>
      <c r="AG47" s="285">
        <f aca="true" t="shared" si="11" ref="AG47:AG54">D47+13</f>
        <v>44204</v>
      </c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AS47" s="303"/>
      <c r="AT47" s="303"/>
      <c r="AU47" s="303"/>
      <c r="AV47" s="306"/>
      <c r="AW47" s="285">
        <f aca="true" t="shared" si="12" ref="AW47:AW54">D47+12</f>
        <v>44203</v>
      </c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6"/>
      <c r="BM47" s="242">
        <f aca="true" t="shared" si="13" ref="BM47:BM56">D47+13</f>
        <v>44204</v>
      </c>
      <c r="BN47" s="242">
        <f aca="true" t="shared" si="14" ref="BN47:BN56">D47+14</f>
        <v>44205</v>
      </c>
      <c r="BO47" s="242">
        <f>D47+16</f>
        <v>44207</v>
      </c>
      <c r="BP47" s="244">
        <f>D47+16</f>
        <v>44207</v>
      </c>
      <c r="BQ47" s="120" t="s">
        <v>95</v>
      </c>
    </row>
    <row r="48" spans="2:68" s="10" customFormat="1" ht="24.75" customHeight="1">
      <c r="B48" s="264" t="s">
        <v>185</v>
      </c>
      <c r="C48" s="174">
        <v>2026</v>
      </c>
      <c r="D48" s="248">
        <f>D47+7</f>
        <v>44198</v>
      </c>
      <c r="E48" s="285">
        <f t="shared" si="9"/>
        <v>44206</v>
      </c>
      <c r="F48" s="303"/>
      <c r="G48" s="303"/>
      <c r="H48" s="303"/>
      <c r="I48" s="303"/>
      <c r="J48" s="303"/>
      <c r="K48" s="303"/>
      <c r="L48" s="303"/>
      <c r="M48" s="303"/>
      <c r="N48" s="303"/>
      <c r="O48" s="242"/>
      <c r="P48" s="242"/>
      <c r="Q48" s="242"/>
      <c r="R48" s="285">
        <f t="shared" si="10"/>
        <v>44210</v>
      </c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6"/>
      <c r="AG48" s="285">
        <f t="shared" si="11"/>
        <v>44211</v>
      </c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6"/>
      <c r="AW48" s="285">
        <f t="shared" si="12"/>
        <v>44210</v>
      </c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6"/>
      <c r="BM48" s="242">
        <f t="shared" si="13"/>
        <v>44211</v>
      </c>
      <c r="BN48" s="242">
        <f t="shared" si="14"/>
        <v>44212</v>
      </c>
      <c r="BO48" s="242">
        <f aca="true" t="shared" si="15" ref="BO48:BO56">D48+16</f>
        <v>44214</v>
      </c>
      <c r="BP48" s="244">
        <f aca="true" t="shared" si="16" ref="BP48:BP56">D48+15</f>
        <v>44213</v>
      </c>
    </row>
    <row r="49" spans="2:69" s="10" customFormat="1" ht="24.75" customHeight="1">
      <c r="B49" s="263" t="s">
        <v>173</v>
      </c>
      <c r="C49" s="174">
        <v>2101</v>
      </c>
      <c r="D49" s="248">
        <f aca="true" t="shared" si="17" ref="D49:D56">D48+7</f>
        <v>44205</v>
      </c>
      <c r="E49" s="285">
        <f t="shared" si="9"/>
        <v>44213</v>
      </c>
      <c r="F49" s="303"/>
      <c r="G49" s="303"/>
      <c r="H49" s="303"/>
      <c r="I49" s="303"/>
      <c r="J49" s="303"/>
      <c r="K49" s="303"/>
      <c r="L49" s="303"/>
      <c r="M49" s="303"/>
      <c r="N49" s="303"/>
      <c r="O49" s="242"/>
      <c r="P49" s="242"/>
      <c r="Q49" s="242"/>
      <c r="R49" s="285">
        <f t="shared" si="10"/>
        <v>44217</v>
      </c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6"/>
      <c r="AG49" s="285">
        <f t="shared" si="11"/>
        <v>44218</v>
      </c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6"/>
      <c r="AW49" s="285">
        <f t="shared" si="12"/>
        <v>44217</v>
      </c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6"/>
      <c r="BM49" s="242">
        <f t="shared" si="13"/>
        <v>44218</v>
      </c>
      <c r="BN49" s="242">
        <f t="shared" si="14"/>
        <v>44219</v>
      </c>
      <c r="BO49" s="242">
        <f t="shared" si="15"/>
        <v>44221</v>
      </c>
      <c r="BP49" s="244">
        <f t="shared" si="16"/>
        <v>44220</v>
      </c>
      <c r="BQ49" s="120" t="s">
        <v>95</v>
      </c>
    </row>
    <row r="50" spans="2:68" s="10" customFormat="1" ht="24.75" customHeight="1">
      <c r="B50" s="264" t="s">
        <v>185</v>
      </c>
      <c r="C50" s="174">
        <v>2101</v>
      </c>
      <c r="D50" s="248">
        <f t="shared" si="17"/>
        <v>44212</v>
      </c>
      <c r="E50" s="285">
        <f t="shared" si="9"/>
        <v>44220</v>
      </c>
      <c r="F50" s="303"/>
      <c r="G50" s="303"/>
      <c r="H50" s="303"/>
      <c r="I50" s="303"/>
      <c r="J50" s="303"/>
      <c r="K50" s="303"/>
      <c r="L50" s="303"/>
      <c r="M50" s="303"/>
      <c r="N50" s="303"/>
      <c r="O50" s="242"/>
      <c r="P50" s="242"/>
      <c r="Q50" s="242"/>
      <c r="R50" s="285">
        <f t="shared" si="10"/>
        <v>44224</v>
      </c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6"/>
      <c r="AG50" s="285">
        <f t="shared" si="11"/>
        <v>44225</v>
      </c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6"/>
      <c r="AW50" s="285">
        <f t="shared" si="12"/>
        <v>44224</v>
      </c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6"/>
      <c r="BM50" s="242">
        <f t="shared" si="13"/>
        <v>44225</v>
      </c>
      <c r="BN50" s="242">
        <f t="shared" si="14"/>
        <v>44226</v>
      </c>
      <c r="BO50" s="242">
        <f t="shared" si="15"/>
        <v>44228</v>
      </c>
      <c r="BP50" s="244">
        <f t="shared" si="16"/>
        <v>44227</v>
      </c>
    </row>
    <row r="51" spans="2:69" s="10" customFormat="1" ht="24.75" customHeight="1">
      <c r="B51" s="263" t="s">
        <v>173</v>
      </c>
      <c r="C51" s="174">
        <f aca="true" t="shared" si="18" ref="C51:C56">C49+1</f>
        <v>2102</v>
      </c>
      <c r="D51" s="248">
        <f>D50+7</f>
        <v>44219</v>
      </c>
      <c r="E51" s="285">
        <f t="shared" si="9"/>
        <v>44227</v>
      </c>
      <c r="F51" s="303"/>
      <c r="G51" s="303"/>
      <c r="H51" s="303"/>
      <c r="I51" s="303"/>
      <c r="J51" s="303"/>
      <c r="K51" s="303"/>
      <c r="L51" s="303"/>
      <c r="M51" s="303"/>
      <c r="N51" s="303"/>
      <c r="O51" s="242"/>
      <c r="P51" s="242"/>
      <c r="Q51" s="242"/>
      <c r="R51" s="285">
        <f t="shared" si="10"/>
        <v>44231</v>
      </c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6"/>
      <c r="AG51" s="285">
        <f t="shared" si="11"/>
        <v>44232</v>
      </c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6"/>
      <c r="AW51" s="285">
        <f t="shared" si="12"/>
        <v>44231</v>
      </c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6"/>
      <c r="BM51" s="242">
        <f t="shared" si="13"/>
        <v>44232</v>
      </c>
      <c r="BN51" s="242">
        <f t="shared" si="14"/>
        <v>44233</v>
      </c>
      <c r="BO51" s="242">
        <f t="shared" si="15"/>
        <v>44235</v>
      </c>
      <c r="BP51" s="244">
        <f t="shared" si="16"/>
        <v>44234</v>
      </c>
      <c r="BQ51" s="120" t="s">
        <v>95</v>
      </c>
    </row>
    <row r="52" spans="2:68" s="10" customFormat="1" ht="24.75" customHeight="1">
      <c r="B52" s="264" t="s">
        <v>185</v>
      </c>
      <c r="C52" s="174">
        <f t="shared" si="18"/>
        <v>2102</v>
      </c>
      <c r="D52" s="248">
        <f t="shared" si="17"/>
        <v>44226</v>
      </c>
      <c r="E52" s="285">
        <f t="shared" si="9"/>
        <v>44234</v>
      </c>
      <c r="F52" s="303"/>
      <c r="G52" s="303"/>
      <c r="H52" s="303"/>
      <c r="I52" s="303"/>
      <c r="J52" s="303"/>
      <c r="K52" s="303"/>
      <c r="L52" s="303"/>
      <c r="M52" s="303"/>
      <c r="N52" s="303"/>
      <c r="O52" s="242"/>
      <c r="P52" s="242"/>
      <c r="Q52" s="242"/>
      <c r="R52" s="285">
        <f t="shared" si="10"/>
        <v>44238</v>
      </c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6"/>
      <c r="AG52" s="285">
        <f t="shared" si="11"/>
        <v>44239</v>
      </c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6"/>
      <c r="AW52" s="285">
        <f t="shared" si="12"/>
        <v>44238</v>
      </c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6"/>
      <c r="BM52" s="242">
        <f t="shared" si="13"/>
        <v>44239</v>
      </c>
      <c r="BN52" s="242">
        <f t="shared" si="14"/>
        <v>44240</v>
      </c>
      <c r="BO52" s="242">
        <f t="shared" si="15"/>
        <v>44242</v>
      </c>
      <c r="BP52" s="244">
        <f t="shared" si="16"/>
        <v>44241</v>
      </c>
    </row>
    <row r="53" spans="2:70" s="10" customFormat="1" ht="24.75" customHeight="1">
      <c r="B53" s="263" t="s">
        <v>173</v>
      </c>
      <c r="C53" s="174">
        <f t="shared" si="18"/>
        <v>2103</v>
      </c>
      <c r="D53" s="248">
        <f t="shared" si="17"/>
        <v>44233</v>
      </c>
      <c r="E53" s="285">
        <f t="shared" si="9"/>
        <v>44241</v>
      </c>
      <c r="F53" s="303"/>
      <c r="G53" s="303"/>
      <c r="H53" s="303"/>
      <c r="I53" s="303"/>
      <c r="J53" s="303"/>
      <c r="K53" s="303"/>
      <c r="L53" s="303"/>
      <c r="M53" s="303"/>
      <c r="N53" s="303"/>
      <c r="O53" s="242"/>
      <c r="P53" s="242"/>
      <c r="Q53" s="242"/>
      <c r="R53" s="285">
        <f t="shared" si="10"/>
        <v>44245</v>
      </c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6"/>
      <c r="AG53" s="285">
        <f t="shared" si="11"/>
        <v>44246</v>
      </c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6"/>
      <c r="AW53" s="285">
        <f t="shared" si="12"/>
        <v>44245</v>
      </c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6"/>
      <c r="BM53" s="242">
        <f t="shared" si="13"/>
        <v>44246</v>
      </c>
      <c r="BN53" s="242">
        <f t="shared" si="14"/>
        <v>44247</v>
      </c>
      <c r="BO53" s="242">
        <f t="shared" si="15"/>
        <v>44249</v>
      </c>
      <c r="BP53" s="244">
        <f t="shared" si="16"/>
        <v>44248</v>
      </c>
      <c r="BQ53" s="120" t="s">
        <v>95</v>
      </c>
      <c r="BR53" s="23"/>
    </row>
    <row r="54" spans="2:78" s="5" customFormat="1" ht="24.75" customHeight="1">
      <c r="B54" s="264" t="s">
        <v>185</v>
      </c>
      <c r="C54" s="174">
        <f t="shared" si="18"/>
        <v>2103</v>
      </c>
      <c r="D54" s="248">
        <f t="shared" si="17"/>
        <v>44240</v>
      </c>
      <c r="E54" s="366">
        <f t="shared" si="9"/>
        <v>44248</v>
      </c>
      <c r="F54" s="367"/>
      <c r="G54" s="367"/>
      <c r="H54" s="367"/>
      <c r="I54" s="367"/>
      <c r="J54" s="367"/>
      <c r="K54" s="367"/>
      <c r="L54" s="367"/>
      <c r="M54" s="367"/>
      <c r="N54" s="367"/>
      <c r="O54" s="245"/>
      <c r="P54" s="245"/>
      <c r="Q54" s="245"/>
      <c r="R54" s="366">
        <f t="shared" si="10"/>
        <v>44252</v>
      </c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8"/>
      <c r="AG54" s="366">
        <f t="shared" si="11"/>
        <v>44253</v>
      </c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8"/>
      <c r="AW54" s="366">
        <f t="shared" si="12"/>
        <v>44252</v>
      </c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8"/>
      <c r="BM54" s="245">
        <f t="shared" si="13"/>
        <v>44253</v>
      </c>
      <c r="BN54" s="245">
        <f t="shared" si="14"/>
        <v>44254</v>
      </c>
      <c r="BO54" s="242">
        <f t="shared" si="15"/>
        <v>44256</v>
      </c>
      <c r="BP54" s="246">
        <f t="shared" si="16"/>
        <v>44255</v>
      </c>
      <c r="BS54" s="23"/>
      <c r="BT54" s="23"/>
      <c r="BU54" s="23"/>
      <c r="BV54" s="23"/>
      <c r="BW54" s="23"/>
      <c r="BX54" s="23"/>
      <c r="BY54" s="23"/>
      <c r="BZ54" s="23"/>
    </row>
    <row r="55" spans="2:78" s="5" customFormat="1" ht="24.75" customHeight="1">
      <c r="B55" s="265" t="s">
        <v>173</v>
      </c>
      <c r="C55" s="233">
        <f t="shared" si="18"/>
        <v>2104</v>
      </c>
      <c r="D55" s="250">
        <f t="shared" si="17"/>
        <v>44247</v>
      </c>
      <c r="E55" s="366">
        <f>D55+8</f>
        <v>44255</v>
      </c>
      <c r="F55" s="367"/>
      <c r="G55" s="367"/>
      <c r="H55" s="367"/>
      <c r="I55" s="367"/>
      <c r="J55" s="367"/>
      <c r="K55" s="367"/>
      <c r="L55" s="367"/>
      <c r="M55" s="367"/>
      <c r="N55" s="367"/>
      <c r="O55" s="245"/>
      <c r="P55" s="245"/>
      <c r="Q55" s="245"/>
      <c r="R55" s="366">
        <f>D55+12</f>
        <v>44259</v>
      </c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8"/>
      <c r="AG55" s="366">
        <f>D55+13</f>
        <v>44260</v>
      </c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8"/>
      <c r="AW55" s="366">
        <f>D55+12</f>
        <v>44259</v>
      </c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K55" s="367"/>
      <c r="BL55" s="368"/>
      <c r="BM55" s="245">
        <f t="shared" si="13"/>
        <v>44260</v>
      </c>
      <c r="BN55" s="245">
        <f t="shared" si="14"/>
        <v>44261</v>
      </c>
      <c r="BO55" s="245">
        <f t="shared" si="15"/>
        <v>44263</v>
      </c>
      <c r="BP55" s="246">
        <f t="shared" si="16"/>
        <v>44262</v>
      </c>
      <c r="BQ55" s="120" t="s">
        <v>95</v>
      </c>
      <c r="BR55" s="23"/>
      <c r="BS55" s="23"/>
      <c r="BT55" s="23"/>
      <c r="BU55" s="23"/>
      <c r="BV55" s="23"/>
      <c r="BW55" s="23"/>
      <c r="BX55" s="23"/>
      <c r="BY55" s="23"/>
      <c r="BZ55" s="23"/>
    </row>
    <row r="56" spans="2:78" s="5" customFormat="1" ht="24.75" customHeight="1" thickBot="1">
      <c r="B56" s="266" t="s">
        <v>185</v>
      </c>
      <c r="C56" s="236">
        <f t="shared" si="18"/>
        <v>2104</v>
      </c>
      <c r="D56" s="256">
        <f t="shared" si="17"/>
        <v>44254</v>
      </c>
      <c r="E56" s="350">
        <f>D56+8</f>
        <v>44262</v>
      </c>
      <c r="F56" s="351"/>
      <c r="G56" s="351"/>
      <c r="H56" s="351"/>
      <c r="I56" s="351"/>
      <c r="J56" s="351"/>
      <c r="K56" s="351"/>
      <c r="L56" s="351"/>
      <c r="M56" s="351"/>
      <c r="N56" s="351"/>
      <c r="O56" s="240"/>
      <c r="P56" s="240"/>
      <c r="Q56" s="240"/>
      <c r="R56" s="350">
        <f>D56+12</f>
        <v>44266</v>
      </c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2"/>
      <c r="AG56" s="350">
        <f>D56+13</f>
        <v>44267</v>
      </c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2"/>
      <c r="AW56" s="350">
        <f>D56+12</f>
        <v>44266</v>
      </c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2"/>
      <c r="BM56" s="247">
        <f t="shared" si="13"/>
        <v>44267</v>
      </c>
      <c r="BN56" s="247">
        <f t="shared" si="14"/>
        <v>44268</v>
      </c>
      <c r="BO56" s="247">
        <f t="shared" si="15"/>
        <v>44270</v>
      </c>
      <c r="BP56" s="241">
        <f t="shared" si="16"/>
        <v>44269</v>
      </c>
      <c r="BQ56" s="120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2:78" s="5" customFormat="1" ht="21" customHeight="1">
      <c r="B57" s="147"/>
      <c r="C57" s="110"/>
      <c r="D57" s="18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3"/>
      <c r="BL57" s="23"/>
      <c r="BM57" s="23"/>
      <c r="BN57" s="23"/>
      <c r="BO57" s="40"/>
      <c r="BP57" s="40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2:78" s="5" customFormat="1" ht="21" customHeight="1">
      <c r="B58" s="147"/>
      <c r="C58" s="110"/>
      <c r="D58" s="18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3"/>
      <c r="BL58" s="23"/>
      <c r="BM58" s="23"/>
      <c r="BN58" s="23"/>
      <c r="BO58" s="40"/>
      <c r="BP58" s="40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2:78" s="5" customFormat="1" ht="14.25" customHeight="1">
      <c r="B59" s="177" t="s">
        <v>12</v>
      </c>
      <c r="C59" s="178"/>
      <c r="D59" s="179"/>
      <c r="E59" s="179"/>
      <c r="F59" s="179"/>
      <c r="G59" s="179"/>
      <c r="H59" s="179"/>
      <c r="I59" s="179"/>
      <c r="J59" s="208"/>
      <c r="K59" s="185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79"/>
      <c r="BL59" s="179"/>
      <c r="BM59" s="179"/>
      <c r="BN59" s="179"/>
      <c r="BO59" s="40"/>
      <c r="BP59" s="40"/>
      <c r="BQ59" s="23"/>
      <c r="BR59" s="23"/>
      <c r="BS59" s="23"/>
      <c r="BT59" s="23"/>
      <c r="BU59" s="23"/>
      <c r="BV59" s="23"/>
      <c r="BW59" s="23"/>
      <c r="BX59" s="23"/>
      <c r="BY59" s="23"/>
      <c r="BZ59" s="23"/>
    </row>
    <row r="60" spans="2:78" s="5" customFormat="1" ht="17.25" customHeight="1">
      <c r="B60" s="180" t="s">
        <v>6</v>
      </c>
      <c r="C60" s="178"/>
      <c r="D60" s="179"/>
      <c r="E60" s="179"/>
      <c r="F60" s="179"/>
      <c r="G60" s="179"/>
      <c r="H60" s="179"/>
      <c r="I60" s="179"/>
      <c r="J60" s="179"/>
      <c r="K60" s="185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79"/>
      <c r="BL60" s="179"/>
      <c r="BM60" s="179"/>
      <c r="BN60" s="185"/>
      <c r="BO60" s="40"/>
      <c r="BP60" s="40"/>
      <c r="BQ60" s="23"/>
      <c r="BR60" s="23"/>
      <c r="BS60" s="23"/>
      <c r="BT60" s="23"/>
      <c r="BU60" s="23"/>
      <c r="BV60" s="23"/>
      <c r="BW60" s="23"/>
      <c r="BX60" s="23"/>
      <c r="BY60" s="23"/>
      <c r="BZ60" s="23"/>
    </row>
    <row r="61" spans="2:78" ht="16.5">
      <c r="B61" s="181"/>
      <c r="C61" s="178"/>
      <c r="D61" s="179"/>
      <c r="E61" s="179"/>
      <c r="F61" s="179"/>
      <c r="G61" s="179"/>
      <c r="H61" s="179"/>
      <c r="I61" s="179"/>
      <c r="J61" s="179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40"/>
      <c r="BP61" s="40"/>
      <c r="BQ61" s="21"/>
      <c r="BR61" s="21"/>
      <c r="BS61" s="21"/>
      <c r="BT61" s="21"/>
      <c r="BU61" s="21"/>
      <c r="BV61" s="21"/>
      <c r="BW61" s="21"/>
      <c r="BX61" s="21"/>
      <c r="BY61" s="21"/>
      <c r="BZ61" s="21"/>
    </row>
    <row r="62" spans="2:78" ht="5.25" customHeight="1">
      <c r="B62" s="95"/>
      <c r="C62" s="11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185"/>
      <c r="BO62" s="40"/>
      <c r="BP62" s="40"/>
      <c r="BQ62" s="21"/>
      <c r="BR62" s="21"/>
      <c r="BS62" s="21"/>
      <c r="BT62" s="21"/>
      <c r="BU62" s="21"/>
      <c r="BV62" s="21"/>
      <c r="BW62" s="21"/>
      <c r="BX62" s="21"/>
      <c r="BY62" s="21"/>
      <c r="BZ62" s="21"/>
    </row>
    <row r="63" spans="2:78" ht="17.25">
      <c r="B63" s="97" t="s">
        <v>7</v>
      </c>
      <c r="C63" s="116"/>
      <c r="D63" s="99"/>
      <c r="E63" s="99"/>
      <c r="F63" s="99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7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185"/>
      <c r="BO63" s="40"/>
      <c r="BP63" s="40"/>
      <c r="BQ63" s="21"/>
      <c r="BR63" s="21"/>
      <c r="BS63" s="21"/>
      <c r="BT63" s="21"/>
      <c r="BU63" s="21"/>
      <c r="BV63" s="21"/>
      <c r="BW63" s="21"/>
      <c r="BX63" s="21"/>
      <c r="BY63" s="21"/>
      <c r="BZ63" s="21"/>
    </row>
    <row r="64" spans="2:78" ht="17.25">
      <c r="B64" s="98" t="s">
        <v>15</v>
      </c>
      <c r="C64" s="116"/>
      <c r="D64" s="99"/>
      <c r="E64" s="99"/>
      <c r="F64" s="99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8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185"/>
      <c r="BO64" s="40"/>
      <c r="BP64" s="40"/>
      <c r="BQ64" s="21"/>
      <c r="BR64" s="21"/>
      <c r="BS64" s="21"/>
      <c r="BT64" s="21"/>
      <c r="BU64" s="21"/>
      <c r="BV64" s="21"/>
      <c r="BW64" s="21"/>
      <c r="BX64" s="21"/>
      <c r="BY64" s="21"/>
      <c r="BZ64" s="21"/>
    </row>
    <row r="65" spans="2:78" ht="17.25">
      <c r="B65" s="98" t="s">
        <v>119</v>
      </c>
      <c r="C65" s="116"/>
      <c r="D65" s="99"/>
      <c r="E65" s="99"/>
      <c r="F65" s="99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8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185"/>
      <c r="BO65" s="40"/>
      <c r="BP65" s="40"/>
      <c r="BQ65" s="21"/>
      <c r="BR65" s="21"/>
      <c r="BS65" s="21"/>
      <c r="BT65" s="21"/>
      <c r="BU65" s="21"/>
      <c r="BV65" s="21"/>
      <c r="BW65" s="21"/>
      <c r="BX65" s="21"/>
      <c r="BY65" s="21"/>
      <c r="BZ65" s="21"/>
    </row>
    <row r="66" spans="2:78" ht="17.25">
      <c r="B66" s="98" t="s">
        <v>8</v>
      </c>
      <c r="C66" s="116"/>
      <c r="D66" s="99"/>
      <c r="E66" s="99"/>
      <c r="F66" s="99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8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185"/>
      <c r="BO66" s="40"/>
      <c r="BP66" s="40"/>
      <c r="BQ66" s="21"/>
      <c r="BR66" s="21"/>
      <c r="BS66" s="21"/>
      <c r="BT66" s="21"/>
      <c r="BU66" s="21"/>
      <c r="BV66" s="21"/>
      <c r="BW66" s="21"/>
      <c r="BX66" s="21"/>
      <c r="BY66" s="21"/>
      <c r="BZ66" s="21"/>
    </row>
    <row r="67" spans="2:78" ht="17.25" customHeight="1">
      <c r="B67" s="98" t="s">
        <v>16</v>
      </c>
      <c r="C67" s="117"/>
      <c r="D67" s="99"/>
      <c r="E67" s="99"/>
      <c r="F67" s="99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8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185"/>
      <c r="BO67" s="40"/>
      <c r="BP67" s="40"/>
      <c r="BQ67" s="21"/>
      <c r="BR67" s="21"/>
      <c r="BS67" s="21"/>
      <c r="BT67" s="21"/>
      <c r="BU67" s="21"/>
      <c r="BV67" s="21"/>
      <c r="BW67" s="21"/>
      <c r="BX67" s="21"/>
      <c r="BY67" s="21"/>
      <c r="BZ67" s="21"/>
    </row>
    <row r="68" spans="2:78" ht="12" customHeight="1">
      <c r="B68" s="100" t="s">
        <v>9</v>
      </c>
      <c r="C68" s="117"/>
      <c r="D68" s="99"/>
      <c r="E68" s="99"/>
      <c r="F68" s="99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185"/>
      <c r="BO68" s="40"/>
      <c r="BP68" s="40"/>
      <c r="BQ68" s="21"/>
      <c r="BR68" s="21"/>
      <c r="BS68" s="21"/>
      <c r="BT68" s="21"/>
      <c r="BU68" s="21"/>
      <c r="BV68" s="21"/>
      <c r="BW68" s="21"/>
      <c r="BX68" s="21"/>
      <c r="BY68" s="21"/>
      <c r="BZ68" s="21"/>
    </row>
    <row r="69" spans="2:78" ht="16.5">
      <c r="B69" s="101" t="s">
        <v>10</v>
      </c>
      <c r="C69" s="117"/>
      <c r="D69" s="99"/>
      <c r="E69" s="99"/>
      <c r="F69" s="99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185"/>
      <c r="BO69" s="40"/>
      <c r="BP69" s="40"/>
      <c r="BQ69" s="21"/>
      <c r="BR69" s="21"/>
      <c r="BS69" s="21"/>
      <c r="BT69" s="21"/>
      <c r="BU69" s="21"/>
      <c r="BV69" s="21"/>
      <c r="BW69" s="21"/>
      <c r="BX69" s="21"/>
      <c r="BY69" s="21"/>
      <c r="BZ69" s="21"/>
    </row>
    <row r="70" spans="2:78" s="19" customFormat="1" ht="21" customHeight="1">
      <c r="B70" s="102" t="s">
        <v>118</v>
      </c>
      <c r="C70" s="88" t="s">
        <v>112</v>
      </c>
      <c r="D70" s="100"/>
      <c r="E70" s="100"/>
      <c r="F70" s="100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209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209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87"/>
      <c r="BO70" s="38"/>
      <c r="BP70" s="38"/>
      <c r="BQ70" s="34"/>
      <c r="BR70" s="34"/>
      <c r="BS70" s="34"/>
      <c r="BT70" s="34"/>
      <c r="BU70" s="34"/>
      <c r="BV70" s="34"/>
      <c r="BW70" s="34"/>
      <c r="BX70" s="34"/>
      <c r="BY70" s="34"/>
      <c r="BZ70" s="34"/>
    </row>
    <row r="71" spans="2:78" ht="15.75">
      <c r="B71" s="210"/>
      <c r="C71" s="211"/>
      <c r="D71" s="210"/>
      <c r="E71" s="210"/>
      <c r="F71" s="212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"/>
      <c r="BO71" s="40"/>
      <c r="BP71" s="40"/>
      <c r="BQ71" s="21"/>
      <c r="BR71" s="21"/>
      <c r="BS71" s="21"/>
      <c r="BT71" s="21"/>
      <c r="BU71" s="21"/>
      <c r="BV71" s="21"/>
      <c r="BW71" s="21"/>
      <c r="BX71" s="21"/>
      <c r="BY71" s="21"/>
      <c r="BZ71" s="21"/>
    </row>
    <row r="72" spans="2:78" ht="15">
      <c r="B72" s="21"/>
      <c r="C72" s="114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40"/>
      <c r="BP72" s="40"/>
      <c r="BQ72" s="21"/>
      <c r="BR72" s="21"/>
      <c r="BS72" s="21"/>
      <c r="BT72" s="21"/>
      <c r="BU72" s="21"/>
      <c r="BV72" s="21"/>
      <c r="BW72" s="21"/>
      <c r="BX72" s="21"/>
      <c r="BY72" s="21"/>
      <c r="BZ72" s="21"/>
    </row>
    <row r="73" spans="2:78" ht="15">
      <c r="B73" s="21"/>
      <c r="C73" s="114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40"/>
      <c r="BP73" s="40"/>
      <c r="BQ73" s="21"/>
      <c r="BR73" s="21"/>
      <c r="BS73" s="21"/>
      <c r="BT73" s="21"/>
      <c r="BU73" s="21"/>
      <c r="BV73" s="21"/>
      <c r="BW73" s="21"/>
      <c r="BX73" s="21"/>
      <c r="BY73" s="21"/>
      <c r="BZ73" s="21"/>
    </row>
    <row r="74" spans="2:78" ht="15">
      <c r="B74" s="21"/>
      <c r="C74" s="114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40"/>
      <c r="BP74" s="40"/>
      <c r="BQ74" s="21"/>
      <c r="BR74" s="21"/>
      <c r="BS74" s="21"/>
      <c r="BT74" s="21"/>
      <c r="BU74" s="21"/>
      <c r="BV74" s="21"/>
      <c r="BW74" s="21"/>
      <c r="BX74" s="21"/>
      <c r="BY74" s="21"/>
      <c r="BZ74" s="21"/>
    </row>
    <row r="75" spans="2:78" ht="15">
      <c r="B75" s="21"/>
      <c r="C75" s="114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40"/>
      <c r="BP75" s="40"/>
      <c r="BQ75" s="21"/>
      <c r="BR75" s="21"/>
      <c r="BS75" s="21"/>
      <c r="BT75" s="21"/>
      <c r="BU75" s="21"/>
      <c r="BV75" s="21"/>
      <c r="BW75" s="21"/>
      <c r="BX75" s="21"/>
      <c r="BY75" s="21"/>
      <c r="BZ75" s="21"/>
    </row>
    <row r="76" spans="2:78" ht="15">
      <c r="B76" s="21"/>
      <c r="C76" s="114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40"/>
      <c r="BP76" s="40"/>
      <c r="BQ76" s="21"/>
      <c r="BR76" s="21"/>
      <c r="BS76" s="21"/>
      <c r="BT76" s="21"/>
      <c r="BU76" s="21"/>
      <c r="BV76" s="21"/>
      <c r="BW76" s="21"/>
      <c r="BX76" s="21"/>
      <c r="BY76" s="21"/>
      <c r="BZ76" s="21"/>
    </row>
    <row r="77" spans="2:78" ht="15">
      <c r="B77" s="21"/>
      <c r="C77" s="11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40"/>
      <c r="BP77" s="40"/>
      <c r="BQ77" s="21"/>
      <c r="BR77" s="21"/>
      <c r="BS77" s="21"/>
      <c r="BT77" s="21"/>
      <c r="BU77" s="21"/>
      <c r="BV77" s="21"/>
      <c r="BW77" s="21"/>
      <c r="BX77" s="21"/>
      <c r="BY77" s="21"/>
      <c r="BZ77" s="21"/>
    </row>
    <row r="78" spans="2:78" ht="15">
      <c r="B78" s="21"/>
      <c r="C78" s="11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40"/>
      <c r="BP78" s="40"/>
      <c r="BQ78" s="21"/>
      <c r="BR78" s="21"/>
      <c r="BS78" s="21"/>
      <c r="BT78" s="21"/>
      <c r="BU78" s="21"/>
      <c r="BV78" s="21"/>
      <c r="BW78" s="21"/>
      <c r="BX78" s="21"/>
      <c r="BY78" s="21"/>
      <c r="BZ78" s="21"/>
    </row>
    <row r="79" spans="2:78" ht="15">
      <c r="B79" s="21"/>
      <c r="C79" s="114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40"/>
      <c r="BP79" s="40"/>
      <c r="BQ79" s="21"/>
      <c r="BR79" s="21"/>
      <c r="BS79" s="21"/>
      <c r="BT79" s="21"/>
      <c r="BU79" s="21"/>
      <c r="BV79" s="21"/>
      <c r="BW79" s="21"/>
      <c r="BX79" s="21"/>
      <c r="BY79" s="21"/>
      <c r="BZ79" s="21"/>
    </row>
    <row r="80" spans="2:78" ht="15">
      <c r="B80" s="21"/>
      <c r="C80" s="11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40"/>
      <c r="BP80" s="40"/>
      <c r="BQ80" s="21"/>
      <c r="BR80" s="21"/>
      <c r="BS80" s="21"/>
      <c r="BT80" s="21"/>
      <c r="BU80" s="21"/>
      <c r="BV80" s="21"/>
      <c r="BW80" s="21"/>
      <c r="BX80" s="21"/>
      <c r="BY80" s="21"/>
      <c r="BZ80" s="21"/>
    </row>
    <row r="81" spans="2:78" ht="15">
      <c r="B81" s="21"/>
      <c r="C81" s="11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40"/>
      <c r="BP81" s="40"/>
      <c r="BQ81" s="21"/>
      <c r="BR81" s="21"/>
      <c r="BS81" s="21"/>
      <c r="BT81" s="21"/>
      <c r="BU81" s="21"/>
      <c r="BV81" s="21"/>
      <c r="BW81" s="21"/>
      <c r="BX81" s="21"/>
      <c r="BY81" s="21"/>
      <c r="BZ81" s="21"/>
    </row>
    <row r="82" spans="2:78" ht="15">
      <c r="B82" s="21"/>
      <c r="C82" s="114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40"/>
      <c r="BP82" s="40"/>
      <c r="BQ82" s="21"/>
      <c r="BR82" s="21"/>
      <c r="BS82" s="21"/>
      <c r="BT82" s="21"/>
      <c r="BU82" s="21"/>
      <c r="BV82" s="21"/>
      <c r="BW82" s="21"/>
      <c r="BX82" s="21"/>
      <c r="BY82" s="21"/>
      <c r="BZ82" s="21"/>
    </row>
    <row r="83" spans="2:78" ht="15">
      <c r="B83" s="21"/>
      <c r="C83" s="11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40"/>
      <c r="BP83" s="40"/>
      <c r="BQ83" s="21"/>
      <c r="BR83" s="21"/>
      <c r="BS83" s="21"/>
      <c r="BT83" s="21"/>
      <c r="BU83" s="21"/>
      <c r="BV83" s="21"/>
      <c r="BW83" s="21"/>
      <c r="BX83" s="21"/>
      <c r="BY83" s="21"/>
      <c r="BZ83" s="21"/>
    </row>
  </sheetData>
  <sheetProtection/>
  <mergeCells count="99">
    <mergeCell ref="AG56:AV56"/>
    <mergeCell ref="E39:N39"/>
    <mergeCell ref="R39:AF39"/>
    <mergeCell ref="R51:AF51"/>
    <mergeCell ref="AW56:BL56"/>
    <mergeCell ref="E55:N55"/>
    <mergeCell ref="AG53:AV53"/>
    <mergeCell ref="AW53:BL53"/>
    <mergeCell ref="E51:N51"/>
    <mergeCell ref="E38:N38"/>
    <mergeCell ref="R38:AF38"/>
    <mergeCell ref="AG38:AV38"/>
    <mergeCell ref="E56:N56"/>
    <mergeCell ref="R56:AF56"/>
    <mergeCell ref="AW39:BL39"/>
    <mergeCell ref="AG45:AV45"/>
    <mergeCell ref="E48:N48"/>
    <mergeCell ref="AW37:BL37"/>
    <mergeCell ref="AW38:BL38"/>
    <mergeCell ref="AG39:AV39"/>
    <mergeCell ref="E37:Q37"/>
    <mergeCell ref="R37:AF37"/>
    <mergeCell ref="E47:N47"/>
    <mergeCell ref="E46:N46"/>
    <mergeCell ref="R55:AF55"/>
    <mergeCell ref="AG55:AV55"/>
    <mergeCell ref="AW55:BL55"/>
    <mergeCell ref="AW47:BL47"/>
    <mergeCell ref="AW45:BL45"/>
    <mergeCell ref="R50:AF50"/>
    <mergeCell ref="AG50:AV50"/>
    <mergeCell ref="AW52:BL52"/>
    <mergeCell ref="AW51:BL51"/>
    <mergeCell ref="AG48:AV48"/>
    <mergeCell ref="AW34:BL34"/>
    <mergeCell ref="R33:AF33"/>
    <mergeCell ref="E33:Q33"/>
    <mergeCell ref="E36:Q36"/>
    <mergeCell ref="R36:AF36"/>
    <mergeCell ref="AG36:AV36"/>
    <mergeCell ref="AW36:BL36"/>
    <mergeCell ref="AW33:BL33"/>
    <mergeCell ref="AG37:AV37"/>
    <mergeCell ref="C3:BN14"/>
    <mergeCell ref="AW30:BL30"/>
    <mergeCell ref="E32:Q32"/>
    <mergeCell ref="AW32:BL32"/>
    <mergeCell ref="R32:AF32"/>
    <mergeCell ref="E31:N31"/>
    <mergeCell ref="R29:AF29"/>
    <mergeCell ref="AG29:AV29"/>
    <mergeCell ref="AW35:BL35"/>
    <mergeCell ref="B28:B30"/>
    <mergeCell ref="C28:C30"/>
    <mergeCell ref="E30:Q30"/>
    <mergeCell ref="R30:AF30"/>
    <mergeCell ref="AG30:AV30"/>
    <mergeCell ref="E28:Q29"/>
    <mergeCell ref="R28:BP28"/>
    <mergeCell ref="AW29:BL29"/>
    <mergeCell ref="D28:D29"/>
    <mergeCell ref="AG32:AV32"/>
    <mergeCell ref="AG33:AV33"/>
    <mergeCell ref="E35:Q35"/>
    <mergeCell ref="R35:AF35"/>
    <mergeCell ref="E34:Q34"/>
    <mergeCell ref="R34:AF34"/>
    <mergeCell ref="AG34:AV34"/>
    <mergeCell ref="AG35:AV35"/>
    <mergeCell ref="B43:B45"/>
    <mergeCell ref="C43:C45"/>
    <mergeCell ref="D43:D44"/>
    <mergeCell ref="E43:Q44"/>
    <mergeCell ref="R43:BP43"/>
    <mergeCell ref="R44:AF44"/>
    <mergeCell ref="R53:AF53"/>
    <mergeCell ref="E50:N50"/>
    <mergeCell ref="AW48:BL48"/>
    <mergeCell ref="AW50:BL50"/>
    <mergeCell ref="AG51:AV51"/>
    <mergeCell ref="AW49:BL49"/>
    <mergeCell ref="AG44:AV44"/>
    <mergeCell ref="AW44:BL44"/>
    <mergeCell ref="R49:AF49"/>
    <mergeCell ref="AG49:AV49"/>
    <mergeCell ref="AG52:AV52"/>
    <mergeCell ref="R48:AF48"/>
    <mergeCell ref="R47:AF47"/>
    <mergeCell ref="AG47:AV47"/>
    <mergeCell ref="AG54:AV54"/>
    <mergeCell ref="E52:N52"/>
    <mergeCell ref="E45:Q45"/>
    <mergeCell ref="R45:AF45"/>
    <mergeCell ref="AW54:BL54"/>
    <mergeCell ref="E53:N53"/>
    <mergeCell ref="E49:N49"/>
    <mergeCell ref="R52:AF52"/>
    <mergeCell ref="E54:N54"/>
    <mergeCell ref="R54:AF54"/>
  </mergeCells>
  <hyperlinks>
    <hyperlink ref="C70" r:id="rId1" display="ngoc.ag@viconship.com"/>
  </hyperlinks>
  <printOptions/>
  <pageMargins left="0.7" right="0.7" top="0.75" bottom="0.75" header="0.3" footer="0.3"/>
  <pageSetup horizontalDpi="600" verticalDpi="600" orientation="landscape" scale="3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BR83"/>
  <sheetViews>
    <sheetView showGridLines="0" zoomScale="70" zoomScaleNormal="70" zoomScalePageLayoutView="0" workbookViewId="0" topLeftCell="A35">
      <selection activeCell="B47" sqref="B47:D58"/>
    </sheetView>
  </sheetViews>
  <sheetFormatPr defaultColWidth="9.00390625" defaultRowHeight="14.25"/>
  <cols>
    <col min="1" max="1" width="5.125" style="4" customWidth="1"/>
    <col min="2" max="2" width="34.125" style="4" customWidth="1"/>
    <col min="3" max="3" width="14.75390625" style="105" customWidth="1"/>
    <col min="4" max="4" width="18.25390625" style="4" customWidth="1"/>
    <col min="5" max="14" width="1.4921875" style="4" customWidth="1"/>
    <col min="15" max="15" width="4.125" style="4" customWidth="1"/>
    <col min="16" max="16" width="1.25" style="4" hidden="1" customWidth="1"/>
    <col min="17" max="17" width="0.2421875" style="4" hidden="1" customWidth="1"/>
    <col min="18" max="18" width="1.4921875" style="4" hidden="1" customWidth="1"/>
    <col min="19" max="19" width="1.25" style="4" hidden="1" customWidth="1"/>
    <col min="20" max="20" width="15.125" style="41" customWidth="1"/>
    <col min="21" max="21" width="17.25390625" style="41" bestFit="1" customWidth="1"/>
    <col min="22" max="23" width="17.625" style="41" bestFit="1" customWidth="1"/>
    <col min="24" max="26" width="17.00390625" style="41" bestFit="1" customWidth="1"/>
    <col min="27" max="27" width="18.00390625" style="41" bestFit="1" customWidth="1"/>
    <col min="28" max="28" width="17.25390625" style="41" bestFit="1" customWidth="1"/>
    <col min="29" max="29" width="17.25390625" style="4" bestFit="1" customWidth="1"/>
    <col min="30" max="30" width="17.75390625" style="4" bestFit="1" customWidth="1"/>
    <col min="31" max="16384" width="9.00390625" style="4" customWidth="1"/>
  </cols>
  <sheetData>
    <row r="2" spans="4:20" ht="15" customHeight="1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4" ht="15.75" customHeight="1">
      <c r="B3" s="3"/>
      <c r="C3" s="375" t="s">
        <v>5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50"/>
    </row>
    <row r="4" spans="2:24" ht="12" customHeight="1">
      <c r="B4" s="3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50"/>
    </row>
    <row r="5" spans="2:24" ht="12" customHeight="1">
      <c r="B5" s="3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50"/>
    </row>
    <row r="6" spans="2:24" ht="12" customHeight="1">
      <c r="B6" s="3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50"/>
    </row>
    <row r="7" spans="2:24" ht="12" customHeight="1">
      <c r="B7" s="3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50"/>
    </row>
    <row r="8" spans="2:24" ht="12" customHeight="1">
      <c r="B8" s="3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50"/>
    </row>
    <row r="9" spans="2:24" ht="21" customHeight="1">
      <c r="B9" s="3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50"/>
    </row>
    <row r="10" spans="2:24" ht="3.75" customHeight="1">
      <c r="B10" s="3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50"/>
    </row>
    <row r="11" spans="2:24" ht="3.75" customHeight="1">
      <c r="B11" s="3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50"/>
    </row>
    <row r="12" spans="2:24" ht="3.75" customHeight="1">
      <c r="B12" s="3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50"/>
    </row>
    <row r="13" spans="2:24" ht="3.75" customHeight="1">
      <c r="B13" s="3"/>
      <c r="C13" s="11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2:24" ht="3.75" customHeight="1">
      <c r="B14" s="3"/>
      <c r="C14" s="11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2:19" ht="3.75" customHeight="1">
      <c r="B15" s="3"/>
      <c r="C15" s="10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2:19" ht="3.75" customHeight="1">
      <c r="B16" s="3"/>
      <c r="C16" s="10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2:19" ht="3.75" customHeight="1">
      <c r="B17" s="3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2:19" ht="3.75" customHeight="1">
      <c r="B18" s="3"/>
      <c r="C18" s="10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2:19" ht="3.75" customHeight="1">
      <c r="B19" s="3"/>
      <c r="C19" s="10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2:19" ht="3.75" customHeight="1">
      <c r="B20" s="3"/>
      <c r="C20" s="10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2:28" s="10" customFormat="1" ht="5.25" customHeight="1">
      <c r="B21" s="2"/>
      <c r="C21" s="10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40"/>
      <c r="U21" s="40"/>
      <c r="V21" s="40"/>
      <c r="W21" s="40"/>
      <c r="X21" s="40"/>
      <c r="Y21" s="40"/>
      <c r="Z21" s="40"/>
      <c r="AA21" s="40"/>
      <c r="AB21" s="40"/>
    </row>
    <row r="22" spans="2:28" s="10" customFormat="1" ht="11.25" customHeight="1" hidden="1">
      <c r="B22" s="2"/>
      <c r="C22" s="10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0"/>
      <c r="U22" s="40"/>
      <c r="V22" s="40"/>
      <c r="W22" s="40"/>
      <c r="X22" s="40"/>
      <c r="Y22" s="40"/>
      <c r="Z22" s="40"/>
      <c r="AA22" s="40"/>
      <c r="AB22" s="40"/>
    </row>
    <row r="23" spans="2:28" s="10" customFormat="1" ht="9" customHeight="1" hidden="1">
      <c r="B23" s="2"/>
      <c r="C23" s="10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40"/>
      <c r="U23" s="40"/>
      <c r="V23" s="40"/>
      <c r="W23" s="40"/>
      <c r="X23" s="40"/>
      <c r="Y23" s="40"/>
      <c r="Z23" s="40"/>
      <c r="AA23" s="40"/>
      <c r="AB23" s="40"/>
    </row>
    <row r="24" spans="2:28" s="10" customFormat="1" ht="6" customHeight="1" hidden="1">
      <c r="B24" s="2"/>
      <c r="C24" s="10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40"/>
      <c r="U24" s="40"/>
      <c r="V24" s="40"/>
      <c r="W24" s="40"/>
      <c r="X24" s="40"/>
      <c r="Y24" s="40"/>
      <c r="Z24" s="40"/>
      <c r="AA24" s="40"/>
      <c r="AB24" s="40"/>
    </row>
    <row r="25" spans="2:28" s="10" customFormat="1" ht="1.5" customHeight="1" hidden="1">
      <c r="B25" s="2"/>
      <c r="C25" s="10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40"/>
      <c r="U25" s="40"/>
      <c r="V25" s="40"/>
      <c r="W25" s="40"/>
      <c r="X25" s="40"/>
      <c r="Y25" s="40"/>
      <c r="Z25" s="40"/>
      <c r="AA25" s="40"/>
      <c r="AB25" s="40"/>
    </row>
    <row r="26" spans="2:28" s="10" customFormat="1" ht="15.75" customHeight="1">
      <c r="B26" s="9" t="s">
        <v>27</v>
      </c>
      <c r="C26" s="108"/>
      <c r="D26" s="17" t="s">
        <v>100</v>
      </c>
      <c r="E26" s="6"/>
      <c r="F26" s="6"/>
      <c r="G26" s="6"/>
      <c r="H26" s="6"/>
      <c r="I26" s="6"/>
      <c r="J26" s="6"/>
      <c r="K26" s="7"/>
      <c r="L26" s="7"/>
      <c r="M26" s="1"/>
      <c r="N26" s="1"/>
      <c r="T26" s="40"/>
      <c r="U26" s="40"/>
      <c r="V26" s="40"/>
      <c r="W26" s="40"/>
      <c r="X26" s="40"/>
      <c r="Y26" s="40"/>
      <c r="Z26" s="40"/>
      <c r="AA26" s="40"/>
      <c r="AB26" s="40"/>
    </row>
    <row r="27" spans="2:30" s="10" customFormat="1" ht="15.75" customHeight="1" thickBot="1">
      <c r="B27" s="9"/>
      <c r="C27" s="107"/>
      <c r="D27" s="13"/>
      <c r="E27" s="6"/>
      <c r="F27" s="6"/>
      <c r="G27" s="6"/>
      <c r="H27" s="6"/>
      <c r="I27" s="6"/>
      <c r="J27" s="6"/>
      <c r="K27" s="7"/>
      <c r="L27" s="7"/>
      <c r="M27" s="1"/>
      <c r="N27" s="1"/>
      <c r="T27" s="45"/>
      <c r="U27" s="45"/>
      <c r="V27" s="45"/>
      <c r="W27" s="45"/>
      <c r="X27" s="45"/>
      <c r="Y27" s="45"/>
      <c r="Z27" s="45"/>
      <c r="AA27" s="45"/>
      <c r="AB27" s="45"/>
      <c r="AC27" s="39"/>
      <c r="AD27" s="39"/>
    </row>
    <row r="28" spans="2:30" s="10" customFormat="1" ht="23.25" customHeight="1">
      <c r="B28" s="310" t="s">
        <v>0</v>
      </c>
      <c r="C28" s="312" t="s">
        <v>1</v>
      </c>
      <c r="D28" s="322" t="s">
        <v>35</v>
      </c>
      <c r="E28" s="325" t="s">
        <v>3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77" t="s">
        <v>60</v>
      </c>
      <c r="U28" s="378"/>
      <c r="V28" s="378"/>
      <c r="W28" s="378"/>
      <c r="X28" s="378"/>
      <c r="Y28" s="378"/>
      <c r="Z28" s="378"/>
      <c r="AA28" s="378"/>
      <c r="AB28" s="378"/>
      <c r="AC28" s="378"/>
      <c r="AD28" s="379"/>
    </row>
    <row r="29" spans="2:30" s="10" customFormat="1" ht="18.75" customHeight="1">
      <c r="B29" s="311"/>
      <c r="C29" s="321"/>
      <c r="D29" s="323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52" t="s">
        <v>25</v>
      </c>
      <c r="U29" s="52" t="s">
        <v>24</v>
      </c>
      <c r="V29" s="53" t="s">
        <v>62</v>
      </c>
      <c r="W29" s="56" t="s">
        <v>40</v>
      </c>
      <c r="X29" s="52" t="s">
        <v>23</v>
      </c>
      <c r="Y29" s="52" t="s">
        <v>22</v>
      </c>
      <c r="Z29" s="52" t="s">
        <v>98</v>
      </c>
      <c r="AA29" s="52" t="s">
        <v>42</v>
      </c>
      <c r="AB29" s="56" t="s">
        <v>43</v>
      </c>
      <c r="AC29" s="52" t="s">
        <v>44</v>
      </c>
      <c r="AD29" s="59" t="s">
        <v>41</v>
      </c>
    </row>
    <row r="30" spans="2:30" s="10" customFormat="1" ht="18" customHeight="1">
      <c r="B30" s="320"/>
      <c r="C30" s="313"/>
      <c r="D30" s="249" t="s">
        <v>37</v>
      </c>
      <c r="E30" s="291" t="s">
        <v>30</v>
      </c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46" t="s">
        <v>50</v>
      </c>
      <c r="U30" s="46" t="s">
        <v>49</v>
      </c>
      <c r="V30" s="46" t="s">
        <v>45</v>
      </c>
      <c r="W30" s="57" t="s">
        <v>45</v>
      </c>
      <c r="X30" s="46" t="s">
        <v>33</v>
      </c>
      <c r="Y30" s="46" t="s">
        <v>33</v>
      </c>
      <c r="Z30" s="46" t="s">
        <v>33</v>
      </c>
      <c r="AA30" s="46" t="s">
        <v>45</v>
      </c>
      <c r="AB30" s="57" t="s">
        <v>46</v>
      </c>
      <c r="AC30" s="46" t="s">
        <v>47</v>
      </c>
      <c r="AD30" s="47" t="s">
        <v>48</v>
      </c>
    </row>
    <row r="31" spans="2:30" s="10" customFormat="1" ht="22.5" customHeight="1">
      <c r="B31" s="197" t="s">
        <v>4</v>
      </c>
      <c r="C31" s="109"/>
      <c r="D31" s="20" t="s">
        <v>14</v>
      </c>
      <c r="E31" s="309" t="s">
        <v>153</v>
      </c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43"/>
      <c r="Q31" s="43"/>
      <c r="R31" s="43"/>
      <c r="S31" s="43"/>
      <c r="T31" s="48"/>
      <c r="U31" s="48"/>
      <c r="V31" s="48"/>
      <c r="W31" s="58"/>
      <c r="X31" s="48"/>
      <c r="Y31" s="48"/>
      <c r="Z31" s="48"/>
      <c r="AA31" s="48"/>
      <c r="AB31" s="58"/>
      <c r="AC31" s="48"/>
      <c r="AD31" s="49"/>
    </row>
    <row r="32" spans="2:31" s="10" customFormat="1" ht="24" customHeight="1">
      <c r="B32" s="257" t="s">
        <v>197</v>
      </c>
      <c r="C32" s="136">
        <v>2101</v>
      </c>
      <c r="D32" s="248">
        <v>44203</v>
      </c>
      <c r="E32" s="277">
        <f aca="true" t="shared" si="0" ref="E32:E38">D32+5</f>
        <v>44208</v>
      </c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157">
        <f aca="true" t="shared" si="1" ref="T32:T38">D32+8</f>
        <v>44211</v>
      </c>
      <c r="U32" s="157">
        <f aca="true" t="shared" si="2" ref="U32:U38">D32+10</f>
        <v>44213</v>
      </c>
      <c r="V32" s="150" t="s">
        <v>99</v>
      </c>
      <c r="W32" s="150" t="s">
        <v>99</v>
      </c>
      <c r="X32" s="157">
        <f aca="true" t="shared" si="3" ref="X32:X39">D32+12</f>
        <v>44215</v>
      </c>
      <c r="Y32" s="157">
        <f aca="true" t="shared" si="4" ref="Y32:Y39">D32+12</f>
        <v>44215</v>
      </c>
      <c r="Z32" s="157">
        <f aca="true" t="shared" si="5" ref="Z32:Z39">D32+12</f>
        <v>44215</v>
      </c>
      <c r="AA32" s="157">
        <f aca="true" t="shared" si="6" ref="AA32:AA39">D32+13</f>
        <v>44216</v>
      </c>
      <c r="AB32" s="157">
        <f aca="true" t="shared" si="7" ref="AB32:AB39">D32+16</f>
        <v>44219</v>
      </c>
      <c r="AC32" s="150" t="s">
        <v>99</v>
      </c>
      <c r="AD32" s="139">
        <f aca="true" t="shared" si="8" ref="AD32:AD39">D32+18</f>
        <v>44221</v>
      </c>
      <c r="AE32" s="120"/>
    </row>
    <row r="33" spans="2:31" s="10" customFormat="1" ht="24" customHeight="1">
      <c r="B33" s="263" t="s">
        <v>186</v>
      </c>
      <c r="C33" s="136">
        <v>2101</v>
      </c>
      <c r="D33" s="248">
        <f aca="true" t="shared" si="9" ref="D33:D39">D32+7</f>
        <v>44210</v>
      </c>
      <c r="E33" s="277">
        <f t="shared" si="0"/>
        <v>44215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157">
        <f t="shared" si="1"/>
        <v>44218</v>
      </c>
      <c r="U33" s="157">
        <f t="shared" si="2"/>
        <v>44220</v>
      </c>
      <c r="V33" s="150" t="s">
        <v>99</v>
      </c>
      <c r="W33" s="150" t="s">
        <v>99</v>
      </c>
      <c r="X33" s="157">
        <f t="shared" si="3"/>
        <v>44222</v>
      </c>
      <c r="Y33" s="157">
        <f t="shared" si="4"/>
        <v>44222</v>
      </c>
      <c r="Z33" s="157">
        <f t="shared" si="5"/>
        <v>44222</v>
      </c>
      <c r="AA33" s="157">
        <f t="shared" si="6"/>
        <v>44223</v>
      </c>
      <c r="AB33" s="157">
        <f t="shared" si="7"/>
        <v>44226</v>
      </c>
      <c r="AC33" s="163" t="s">
        <v>99</v>
      </c>
      <c r="AD33" s="164">
        <f t="shared" si="8"/>
        <v>44228</v>
      </c>
      <c r="AE33" s="120" t="s">
        <v>95</v>
      </c>
    </row>
    <row r="34" spans="2:31" s="10" customFormat="1" ht="24" customHeight="1">
      <c r="B34" s="267" t="s">
        <v>188</v>
      </c>
      <c r="C34" s="159">
        <f>C32+1</f>
        <v>2102</v>
      </c>
      <c r="D34" s="160">
        <f t="shared" si="9"/>
        <v>44217</v>
      </c>
      <c r="E34" s="277">
        <f t="shared" si="0"/>
        <v>44222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48">
        <f t="shared" si="1"/>
        <v>44225</v>
      </c>
      <c r="U34" s="248">
        <f t="shared" si="2"/>
        <v>44227</v>
      </c>
      <c r="V34" s="150" t="s">
        <v>99</v>
      </c>
      <c r="W34" s="150" t="s">
        <v>99</v>
      </c>
      <c r="X34" s="248">
        <f t="shared" si="3"/>
        <v>44229</v>
      </c>
      <c r="Y34" s="248">
        <f t="shared" si="4"/>
        <v>44229</v>
      </c>
      <c r="Z34" s="248">
        <f t="shared" si="5"/>
        <v>44229</v>
      </c>
      <c r="AA34" s="248">
        <f t="shared" si="6"/>
        <v>44230</v>
      </c>
      <c r="AB34" s="248">
        <f t="shared" si="7"/>
        <v>44233</v>
      </c>
      <c r="AC34" s="150" t="s">
        <v>99</v>
      </c>
      <c r="AD34" s="253">
        <f t="shared" si="8"/>
        <v>44235</v>
      </c>
      <c r="AE34" s="120"/>
    </row>
    <row r="35" spans="2:31" s="10" customFormat="1" ht="24" customHeight="1">
      <c r="B35" s="263" t="s">
        <v>186</v>
      </c>
      <c r="C35" s="136">
        <f>C33+1</f>
        <v>2102</v>
      </c>
      <c r="D35" s="248">
        <f t="shared" si="9"/>
        <v>44224</v>
      </c>
      <c r="E35" s="278">
        <f t="shared" si="0"/>
        <v>44229</v>
      </c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157">
        <f t="shared" si="1"/>
        <v>44232</v>
      </c>
      <c r="U35" s="157">
        <f t="shared" si="2"/>
        <v>44234</v>
      </c>
      <c r="V35" s="150" t="s">
        <v>99</v>
      </c>
      <c r="W35" s="150" t="s">
        <v>99</v>
      </c>
      <c r="X35" s="157">
        <f t="shared" si="3"/>
        <v>44236</v>
      </c>
      <c r="Y35" s="157">
        <f t="shared" si="4"/>
        <v>44236</v>
      </c>
      <c r="Z35" s="157">
        <f t="shared" si="5"/>
        <v>44236</v>
      </c>
      <c r="AA35" s="157">
        <f t="shared" si="6"/>
        <v>44237</v>
      </c>
      <c r="AB35" s="157">
        <f t="shared" si="7"/>
        <v>44240</v>
      </c>
      <c r="AC35" s="163" t="s">
        <v>99</v>
      </c>
      <c r="AD35" s="164">
        <f t="shared" si="8"/>
        <v>44242</v>
      </c>
      <c r="AE35" s="120" t="s">
        <v>95</v>
      </c>
    </row>
    <row r="36" spans="2:30" s="10" customFormat="1" ht="24" customHeight="1">
      <c r="B36" s="267" t="s">
        <v>188</v>
      </c>
      <c r="C36" s="136">
        <f>C32+2</f>
        <v>2103</v>
      </c>
      <c r="D36" s="248">
        <f t="shared" si="9"/>
        <v>44231</v>
      </c>
      <c r="E36" s="278">
        <f t="shared" si="0"/>
        <v>44236</v>
      </c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157">
        <f t="shared" si="1"/>
        <v>44239</v>
      </c>
      <c r="U36" s="157">
        <f t="shared" si="2"/>
        <v>44241</v>
      </c>
      <c r="V36" s="150" t="s">
        <v>99</v>
      </c>
      <c r="W36" s="150" t="s">
        <v>99</v>
      </c>
      <c r="X36" s="157">
        <f t="shared" si="3"/>
        <v>44243</v>
      </c>
      <c r="Y36" s="157">
        <f t="shared" si="4"/>
        <v>44243</v>
      </c>
      <c r="Z36" s="157">
        <f t="shared" si="5"/>
        <v>44243</v>
      </c>
      <c r="AA36" s="157">
        <f t="shared" si="6"/>
        <v>44244</v>
      </c>
      <c r="AB36" s="157">
        <f t="shared" si="7"/>
        <v>44247</v>
      </c>
      <c r="AC36" s="150" t="s">
        <v>99</v>
      </c>
      <c r="AD36" s="139">
        <f t="shared" si="8"/>
        <v>44249</v>
      </c>
    </row>
    <row r="37" spans="2:31" s="10" customFormat="1" ht="24" customHeight="1">
      <c r="B37" s="263" t="s">
        <v>186</v>
      </c>
      <c r="C37" s="136">
        <f>C33+2</f>
        <v>2103</v>
      </c>
      <c r="D37" s="248">
        <f t="shared" si="9"/>
        <v>44238</v>
      </c>
      <c r="E37" s="277">
        <f t="shared" si="0"/>
        <v>44243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157">
        <f t="shared" si="1"/>
        <v>44246</v>
      </c>
      <c r="U37" s="157">
        <f t="shared" si="2"/>
        <v>44248</v>
      </c>
      <c r="V37" s="150" t="s">
        <v>99</v>
      </c>
      <c r="W37" s="150" t="s">
        <v>99</v>
      </c>
      <c r="X37" s="157">
        <f t="shared" si="3"/>
        <v>44250</v>
      </c>
      <c r="Y37" s="157">
        <f t="shared" si="4"/>
        <v>44250</v>
      </c>
      <c r="Z37" s="157">
        <f t="shared" si="5"/>
        <v>44250</v>
      </c>
      <c r="AA37" s="157">
        <f t="shared" si="6"/>
        <v>44251</v>
      </c>
      <c r="AB37" s="157">
        <f t="shared" si="7"/>
        <v>44254</v>
      </c>
      <c r="AC37" s="163" t="s">
        <v>99</v>
      </c>
      <c r="AD37" s="164">
        <f t="shared" si="8"/>
        <v>44256</v>
      </c>
      <c r="AE37" s="120" t="s">
        <v>95</v>
      </c>
    </row>
    <row r="38" spans="2:30" s="10" customFormat="1" ht="24" customHeight="1">
      <c r="B38" s="267" t="s">
        <v>188</v>
      </c>
      <c r="C38" s="136">
        <v>2019</v>
      </c>
      <c r="D38" s="248">
        <f t="shared" si="9"/>
        <v>44245</v>
      </c>
      <c r="E38" s="343">
        <f t="shared" si="0"/>
        <v>44250</v>
      </c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161">
        <f t="shared" si="1"/>
        <v>44253</v>
      </c>
      <c r="U38" s="161">
        <f t="shared" si="2"/>
        <v>44255</v>
      </c>
      <c r="V38" s="171" t="s">
        <v>99</v>
      </c>
      <c r="W38" s="171" t="s">
        <v>99</v>
      </c>
      <c r="X38" s="161">
        <f t="shared" si="3"/>
        <v>44257</v>
      </c>
      <c r="Y38" s="161">
        <f t="shared" si="4"/>
        <v>44257</v>
      </c>
      <c r="Z38" s="161">
        <f t="shared" si="5"/>
        <v>44257</v>
      </c>
      <c r="AA38" s="161">
        <f t="shared" si="6"/>
        <v>44258</v>
      </c>
      <c r="AB38" s="161">
        <f t="shared" si="7"/>
        <v>44261</v>
      </c>
      <c r="AC38" s="171" t="s">
        <v>99</v>
      </c>
      <c r="AD38" s="162">
        <f t="shared" si="8"/>
        <v>44263</v>
      </c>
    </row>
    <row r="39" spans="2:31" s="10" customFormat="1" ht="26.25" customHeight="1" thickBot="1">
      <c r="B39" s="268" t="s">
        <v>186</v>
      </c>
      <c r="C39" s="137">
        <f>C33+3</f>
        <v>2104</v>
      </c>
      <c r="D39" s="256">
        <f t="shared" si="9"/>
        <v>44252</v>
      </c>
      <c r="E39" s="345">
        <f>D39+5</f>
        <v>44257</v>
      </c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172"/>
      <c r="Q39" s="172"/>
      <c r="R39" s="172"/>
      <c r="S39" s="172"/>
      <c r="T39" s="256">
        <f>D39+8</f>
        <v>44260</v>
      </c>
      <c r="U39" s="256">
        <f>D39+10</f>
        <v>44262</v>
      </c>
      <c r="V39" s="141" t="s">
        <v>99</v>
      </c>
      <c r="W39" s="141" t="s">
        <v>99</v>
      </c>
      <c r="X39" s="156">
        <f t="shared" si="3"/>
        <v>44264</v>
      </c>
      <c r="Y39" s="156">
        <f t="shared" si="4"/>
        <v>44264</v>
      </c>
      <c r="Z39" s="156">
        <f t="shared" si="5"/>
        <v>44264</v>
      </c>
      <c r="AA39" s="156">
        <f t="shared" si="6"/>
        <v>44265</v>
      </c>
      <c r="AB39" s="156">
        <f t="shared" si="7"/>
        <v>44268</v>
      </c>
      <c r="AC39" s="141" t="s">
        <v>99</v>
      </c>
      <c r="AD39" s="140">
        <f t="shared" si="8"/>
        <v>44270</v>
      </c>
      <c r="AE39" s="120" t="s">
        <v>95</v>
      </c>
    </row>
    <row r="40" spans="2:31" s="10" customFormat="1" ht="26.25" customHeight="1">
      <c r="B40" s="147"/>
      <c r="C40" s="110"/>
      <c r="D40" s="191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9"/>
      <c r="Q40" s="149"/>
      <c r="R40" s="149"/>
      <c r="S40" s="149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24"/>
      <c r="AE40" s="120"/>
    </row>
    <row r="41" spans="2:69" s="10" customFormat="1" ht="26.25" customHeight="1">
      <c r="B41" s="9" t="s">
        <v>129</v>
      </c>
      <c r="C41" s="108"/>
      <c r="D41" s="17" t="s">
        <v>100</v>
      </c>
      <c r="E41" s="6"/>
      <c r="F41" s="6"/>
      <c r="G41" s="6"/>
      <c r="H41" s="6"/>
      <c r="I41" s="6"/>
      <c r="J41" s="6"/>
      <c r="K41" s="7"/>
      <c r="L41" s="7"/>
      <c r="M41" s="1"/>
      <c r="N41" s="1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P41" s="40"/>
      <c r="BQ41" s="40"/>
    </row>
    <row r="42" spans="2:69" s="10" customFormat="1" ht="26.25" customHeight="1" thickBot="1">
      <c r="B42" s="9"/>
      <c r="C42" s="107"/>
      <c r="D42" s="13"/>
      <c r="E42" s="6"/>
      <c r="F42" s="6"/>
      <c r="G42" s="6"/>
      <c r="H42" s="6"/>
      <c r="I42" s="6"/>
      <c r="J42" s="6"/>
      <c r="K42" s="7"/>
      <c r="L42" s="7"/>
      <c r="M42" s="1"/>
      <c r="N42" s="1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N42" s="37"/>
      <c r="BO42" s="37"/>
      <c r="BP42" s="151"/>
      <c r="BQ42" s="151"/>
    </row>
    <row r="43" spans="2:70" s="10" customFormat="1" ht="26.25" customHeight="1">
      <c r="B43" s="310" t="s">
        <v>0</v>
      </c>
      <c r="C43" s="312" t="s">
        <v>1</v>
      </c>
      <c r="D43" s="322" t="s">
        <v>35</v>
      </c>
      <c r="E43" s="325" t="s">
        <v>3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72" t="s">
        <v>60</v>
      </c>
      <c r="U43" s="373"/>
      <c r="V43" s="373"/>
      <c r="W43" s="373"/>
      <c r="X43" s="373"/>
      <c r="Y43" s="373"/>
      <c r="Z43" s="373"/>
      <c r="AA43" s="373"/>
      <c r="AB43" s="373"/>
      <c r="AC43" s="373"/>
      <c r="AD43" s="374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37"/>
    </row>
    <row r="44" spans="2:70" s="10" customFormat="1" ht="26.25" customHeight="1">
      <c r="B44" s="311"/>
      <c r="C44" s="321"/>
      <c r="D44" s="323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52" t="s">
        <v>25</v>
      </c>
      <c r="U44" s="52" t="s">
        <v>24</v>
      </c>
      <c r="V44" s="53" t="s">
        <v>62</v>
      </c>
      <c r="W44" s="56" t="s">
        <v>40</v>
      </c>
      <c r="X44" s="52" t="s">
        <v>23</v>
      </c>
      <c r="Y44" s="52" t="s">
        <v>22</v>
      </c>
      <c r="Z44" s="52" t="s">
        <v>98</v>
      </c>
      <c r="AA44" s="52" t="s">
        <v>42</v>
      </c>
      <c r="AB44" s="56" t="s">
        <v>43</v>
      </c>
      <c r="AC44" s="52" t="s">
        <v>44</v>
      </c>
      <c r="AD44" s="59" t="s">
        <v>41</v>
      </c>
      <c r="AE44" s="198"/>
      <c r="AF44" s="198"/>
      <c r="AG44" s="198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53"/>
      <c r="BO44" s="153"/>
      <c r="BP44" s="153"/>
      <c r="BQ44" s="153"/>
      <c r="BR44" s="37"/>
    </row>
    <row r="45" spans="2:70" s="10" customFormat="1" ht="26.25" customHeight="1">
      <c r="B45" s="320"/>
      <c r="C45" s="313"/>
      <c r="D45" s="243" t="s">
        <v>36</v>
      </c>
      <c r="E45" s="291" t="s">
        <v>130</v>
      </c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46" t="s">
        <v>135</v>
      </c>
      <c r="U45" s="46" t="s">
        <v>136</v>
      </c>
      <c r="V45" s="46" t="s">
        <v>137</v>
      </c>
      <c r="W45" s="57" t="s">
        <v>137</v>
      </c>
      <c r="X45" s="46" t="s">
        <v>134</v>
      </c>
      <c r="Y45" s="46" t="s">
        <v>134</v>
      </c>
      <c r="Z45" s="46" t="s">
        <v>134</v>
      </c>
      <c r="AA45" s="46" t="s">
        <v>137</v>
      </c>
      <c r="AB45" s="57" t="s">
        <v>138</v>
      </c>
      <c r="AC45" s="46" t="s">
        <v>139</v>
      </c>
      <c r="AD45" s="47" t="s">
        <v>140</v>
      </c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54"/>
      <c r="BO45" s="154"/>
      <c r="BP45" s="154"/>
      <c r="BQ45" s="154"/>
      <c r="BR45" s="37"/>
    </row>
    <row r="46" spans="2:70" s="10" customFormat="1" ht="41.25" customHeight="1">
      <c r="B46" s="197" t="s">
        <v>4</v>
      </c>
      <c r="C46" s="109"/>
      <c r="D46" s="20" t="s">
        <v>143</v>
      </c>
      <c r="E46" s="314" t="s">
        <v>150</v>
      </c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43"/>
      <c r="Q46" s="43"/>
      <c r="R46" s="43"/>
      <c r="S46" s="43"/>
      <c r="T46" s="48"/>
      <c r="U46" s="48"/>
      <c r="V46" s="48"/>
      <c r="W46" s="58"/>
      <c r="X46" s="48"/>
      <c r="Y46" s="48"/>
      <c r="Z46" s="48"/>
      <c r="AA46" s="48"/>
      <c r="AB46" s="58"/>
      <c r="AC46" s="48"/>
      <c r="AD46" s="49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54"/>
      <c r="BO46" s="154"/>
      <c r="BP46" s="155"/>
      <c r="BQ46" s="155"/>
      <c r="BR46" s="37"/>
    </row>
    <row r="47" spans="2:70" s="10" customFormat="1" ht="26.25" customHeight="1">
      <c r="B47" s="263" t="s">
        <v>173</v>
      </c>
      <c r="C47" s="174">
        <v>122</v>
      </c>
      <c r="D47" s="248">
        <v>44191</v>
      </c>
      <c r="E47" s="285">
        <f aca="true" t="shared" si="10" ref="E47:E54">D47+8</f>
        <v>44199</v>
      </c>
      <c r="F47" s="303"/>
      <c r="G47" s="303"/>
      <c r="H47" s="303"/>
      <c r="I47" s="303"/>
      <c r="J47" s="303"/>
      <c r="K47" s="303"/>
      <c r="L47" s="303"/>
      <c r="M47" s="303"/>
      <c r="N47" s="303"/>
      <c r="O47" s="306"/>
      <c r="P47" s="242"/>
      <c r="Q47" s="242"/>
      <c r="R47" s="242"/>
      <c r="S47" s="242"/>
      <c r="T47" s="157">
        <f aca="true" t="shared" si="11" ref="T47:T58">D47+11</f>
        <v>44202</v>
      </c>
      <c r="U47" s="157">
        <f aca="true" t="shared" si="12" ref="U47:U58">D47+13</f>
        <v>44204</v>
      </c>
      <c r="V47" s="150" t="s">
        <v>99</v>
      </c>
      <c r="W47" s="150" t="s">
        <v>99</v>
      </c>
      <c r="X47" s="157">
        <f aca="true" t="shared" si="13" ref="X47:X58">D47+15</f>
        <v>44206</v>
      </c>
      <c r="Y47" s="157">
        <f aca="true" t="shared" si="14" ref="Y47:Y58">D47+15</f>
        <v>44206</v>
      </c>
      <c r="Z47" s="157">
        <f aca="true" t="shared" si="15" ref="Z47:Z58">D47+15</f>
        <v>44206</v>
      </c>
      <c r="AA47" s="157">
        <f aca="true" t="shared" si="16" ref="AA47:AA58">D47+16</f>
        <v>44207</v>
      </c>
      <c r="AB47" s="157">
        <f aca="true" t="shared" si="17" ref="AB47:AB58">D47+19</f>
        <v>44210</v>
      </c>
      <c r="AC47" s="150" t="s">
        <v>99</v>
      </c>
      <c r="AD47" s="139">
        <f aca="true" t="shared" si="18" ref="AD47:AD58">D47+21</f>
        <v>44212</v>
      </c>
      <c r="AE47" s="120" t="s">
        <v>95</v>
      </c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38"/>
      <c r="BO47" s="138"/>
      <c r="BP47" s="138"/>
      <c r="BQ47" s="138"/>
      <c r="BR47" s="37"/>
    </row>
    <row r="48" spans="2:70" s="10" customFormat="1" ht="26.25" customHeight="1">
      <c r="B48" s="264" t="s">
        <v>185</v>
      </c>
      <c r="C48" s="174">
        <v>2026</v>
      </c>
      <c r="D48" s="248">
        <f>D47+7</f>
        <v>44198</v>
      </c>
      <c r="E48" s="285">
        <f t="shared" si="10"/>
        <v>44206</v>
      </c>
      <c r="F48" s="303"/>
      <c r="G48" s="303"/>
      <c r="H48" s="303"/>
      <c r="I48" s="303"/>
      <c r="J48" s="303"/>
      <c r="K48" s="303"/>
      <c r="L48" s="303"/>
      <c r="M48" s="303"/>
      <c r="N48" s="303"/>
      <c r="O48" s="306"/>
      <c r="P48" s="242"/>
      <c r="Q48" s="242"/>
      <c r="R48" s="242"/>
      <c r="S48" s="242"/>
      <c r="T48" s="157">
        <f t="shared" si="11"/>
        <v>44209</v>
      </c>
      <c r="U48" s="157">
        <f t="shared" si="12"/>
        <v>44211</v>
      </c>
      <c r="V48" s="150" t="s">
        <v>99</v>
      </c>
      <c r="W48" s="150" t="s">
        <v>99</v>
      </c>
      <c r="X48" s="157">
        <f t="shared" si="13"/>
        <v>44213</v>
      </c>
      <c r="Y48" s="157">
        <f t="shared" si="14"/>
        <v>44213</v>
      </c>
      <c r="Z48" s="157">
        <f t="shared" si="15"/>
        <v>44213</v>
      </c>
      <c r="AA48" s="157">
        <f t="shared" si="16"/>
        <v>44214</v>
      </c>
      <c r="AB48" s="157">
        <f t="shared" si="17"/>
        <v>44217</v>
      </c>
      <c r="AC48" s="150" t="s">
        <v>99</v>
      </c>
      <c r="AD48" s="139">
        <f t="shared" si="18"/>
        <v>44219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38"/>
      <c r="BO48" s="138"/>
      <c r="BP48" s="138"/>
      <c r="BQ48" s="138"/>
      <c r="BR48" s="37"/>
    </row>
    <row r="49" spans="2:70" s="10" customFormat="1" ht="26.25" customHeight="1">
      <c r="B49" s="263" t="s">
        <v>173</v>
      </c>
      <c r="C49" s="174">
        <v>2101</v>
      </c>
      <c r="D49" s="248">
        <f aca="true" t="shared" si="19" ref="D49:D56">D48+7</f>
        <v>44205</v>
      </c>
      <c r="E49" s="285">
        <f t="shared" si="10"/>
        <v>44213</v>
      </c>
      <c r="F49" s="303"/>
      <c r="G49" s="303"/>
      <c r="H49" s="303"/>
      <c r="I49" s="303"/>
      <c r="J49" s="303"/>
      <c r="K49" s="303"/>
      <c r="L49" s="303"/>
      <c r="M49" s="303"/>
      <c r="N49" s="303"/>
      <c r="O49" s="306"/>
      <c r="P49" s="242"/>
      <c r="Q49" s="242"/>
      <c r="R49" s="242"/>
      <c r="S49" s="242"/>
      <c r="T49" s="157">
        <f t="shared" si="11"/>
        <v>44216</v>
      </c>
      <c r="U49" s="157">
        <f t="shared" si="12"/>
        <v>44218</v>
      </c>
      <c r="V49" s="150" t="s">
        <v>99</v>
      </c>
      <c r="W49" s="150" t="s">
        <v>99</v>
      </c>
      <c r="X49" s="157">
        <f t="shared" si="13"/>
        <v>44220</v>
      </c>
      <c r="Y49" s="157">
        <f t="shared" si="14"/>
        <v>44220</v>
      </c>
      <c r="Z49" s="157">
        <f t="shared" si="15"/>
        <v>44220</v>
      </c>
      <c r="AA49" s="157">
        <f t="shared" si="16"/>
        <v>44221</v>
      </c>
      <c r="AB49" s="157">
        <f t="shared" si="17"/>
        <v>44224</v>
      </c>
      <c r="AC49" s="150" t="s">
        <v>99</v>
      </c>
      <c r="AD49" s="139">
        <f t="shared" si="18"/>
        <v>44226</v>
      </c>
      <c r="AE49" s="120" t="s">
        <v>95</v>
      </c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38"/>
      <c r="BO49" s="138"/>
      <c r="BP49" s="138"/>
      <c r="BQ49" s="138"/>
      <c r="BR49" s="37"/>
    </row>
    <row r="50" spans="2:70" s="10" customFormat="1" ht="26.25" customHeight="1">
      <c r="B50" s="264" t="s">
        <v>185</v>
      </c>
      <c r="C50" s="174">
        <v>2101</v>
      </c>
      <c r="D50" s="248">
        <f t="shared" si="19"/>
        <v>44212</v>
      </c>
      <c r="E50" s="285">
        <f t="shared" si="10"/>
        <v>44220</v>
      </c>
      <c r="F50" s="303"/>
      <c r="G50" s="303"/>
      <c r="H50" s="303"/>
      <c r="I50" s="303"/>
      <c r="J50" s="303"/>
      <c r="K50" s="303"/>
      <c r="L50" s="303"/>
      <c r="M50" s="303"/>
      <c r="N50" s="303"/>
      <c r="O50" s="306"/>
      <c r="P50" s="242"/>
      <c r="Q50" s="242"/>
      <c r="R50" s="242"/>
      <c r="S50" s="242"/>
      <c r="T50" s="157">
        <f t="shared" si="11"/>
        <v>44223</v>
      </c>
      <c r="U50" s="157">
        <f t="shared" si="12"/>
        <v>44225</v>
      </c>
      <c r="V50" s="150" t="s">
        <v>99</v>
      </c>
      <c r="W50" s="150" t="s">
        <v>99</v>
      </c>
      <c r="X50" s="157">
        <f t="shared" si="13"/>
        <v>44227</v>
      </c>
      <c r="Y50" s="157">
        <f t="shared" si="14"/>
        <v>44227</v>
      </c>
      <c r="Z50" s="157">
        <f t="shared" si="15"/>
        <v>44227</v>
      </c>
      <c r="AA50" s="157">
        <f t="shared" si="16"/>
        <v>44228</v>
      </c>
      <c r="AB50" s="157">
        <f t="shared" si="17"/>
        <v>44231</v>
      </c>
      <c r="AC50" s="150" t="s">
        <v>99</v>
      </c>
      <c r="AD50" s="139">
        <f t="shared" si="18"/>
        <v>44233</v>
      </c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38"/>
      <c r="BO50" s="138"/>
      <c r="BP50" s="138"/>
      <c r="BQ50" s="138"/>
      <c r="BR50" s="37"/>
    </row>
    <row r="51" spans="2:70" s="10" customFormat="1" ht="26.25" customHeight="1">
      <c r="B51" s="263" t="s">
        <v>173</v>
      </c>
      <c r="C51" s="174">
        <f aca="true" t="shared" si="20" ref="C51:C56">C49+1</f>
        <v>2102</v>
      </c>
      <c r="D51" s="248">
        <f>D50+7</f>
        <v>44219</v>
      </c>
      <c r="E51" s="285">
        <f t="shared" si="10"/>
        <v>44227</v>
      </c>
      <c r="F51" s="303"/>
      <c r="G51" s="303"/>
      <c r="H51" s="303"/>
      <c r="I51" s="303"/>
      <c r="J51" s="303"/>
      <c r="K51" s="303"/>
      <c r="L51" s="303"/>
      <c r="M51" s="303"/>
      <c r="N51" s="303"/>
      <c r="O51" s="306"/>
      <c r="P51" s="242"/>
      <c r="Q51" s="242"/>
      <c r="R51" s="242"/>
      <c r="S51" s="242"/>
      <c r="T51" s="157">
        <f t="shared" si="11"/>
        <v>44230</v>
      </c>
      <c r="U51" s="157">
        <f t="shared" si="12"/>
        <v>44232</v>
      </c>
      <c r="V51" s="150" t="s">
        <v>99</v>
      </c>
      <c r="W51" s="150" t="s">
        <v>99</v>
      </c>
      <c r="X51" s="157">
        <f t="shared" si="13"/>
        <v>44234</v>
      </c>
      <c r="Y51" s="157">
        <f t="shared" si="14"/>
        <v>44234</v>
      </c>
      <c r="Z51" s="157">
        <f t="shared" si="15"/>
        <v>44234</v>
      </c>
      <c r="AA51" s="157">
        <f t="shared" si="16"/>
        <v>44235</v>
      </c>
      <c r="AB51" s="157">
        <f t="shared" si="17"/>
        <v>44238</v>
      </c>
      <c r="AC51" s="150" t="s">
        <v>99</v>
      </c>
      <c r="AD51" s="139">
        <f t="shared" si="18"/>
        <v>44240</v>
      </c>
      <c r="AE51" s="120" t="s">
        <v>95</v>
      </c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38"/>
      <c r="BO51" s="138"/>
      <c r="BP51" s="138"/>
      <c r="BQ51" s="138"/>
      <c r="BR51" s="37"/>
    </row>
    <row r="52" spans="2:70" s="10" customFormat="1" ht="33.75" customHeight="1">
      <c r="B52" s="264" t="s">
        <v>185</v>
      </c>
      <c r="C52" s="174">
        <f t="shared" si="20"/>
        <v>2102</v>
      </c>
      <c r="D52" s="248">
        <f t="shared" si="19"/>
        <v>44226</v>
      </c>
      <c r="E52" s="285">
        <f t="shared" si="10"/>
        <v>44234</v>
      </c>
      <c r="F52" s="303"/>
      <c r="G52" s="303"/>
      <c r="H52" s="303"/>
      <c r="I52" s="303"/>
      <c r="J52" s="303"/>
      <c r="K52" s="303"/>
      <c r="L52" s="303"/>
      <c r="M52" s="303"/>
      <c r="N52" s="303"/>
      <c r="O52" s="306"/>
      <c r="P52" s="242"/>
      <c r="Q52" s="242"/>
      <c r="R52" s="242"/>
      <c r="S52" s="242"/>
      <c r="T52" s="157">
        <f t="shared" si="11"/>
        <v>44237</v>
      </c>
      <c r="U52" s="157">
        <f t="shared" si="12"/>
        <v>44239</v>
      </c>
      <c r="V52" s="150" t="s">
        <v>99</v>
      </c>
      <c r="W52" s="150" t="s">
        <v>99</v>
      </c>
      <c r="X52" s="157">
        <f t="shared" si="13"/>
        <v>44241</v>
      </c>
      <c r="Y52" s="157">
        <f t="shared" si="14"/>
        <v>44241</v>
      </c>
      <c r="Z52" s="157">
        <f t="shared" si="15"/>
        <v>44241</v>
      </c>
      <c r="AA52" s="157">
        <f t="shared" si="16"/>
        <v>44242</v>
      </c>
      <c r="AB52" s="157">
        <f t="shared" si="17"/>
        <v>44245</v>
      </c>
      <c r="AC52" s="150" t="s">
        <v>99</v>
      </c>
      <c r="AD52" s="139">
        <f t="shared" si="18"/>
        <v>44247</v>
      </c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38"/>
      <c r="BO52" s="138"/>
      <c r="BP52" s="138"/>
      <c r="BQ52" s="138"/>
      <c r="BR52" s="37"/>
    </row>
    <row r="53" spans="2:70" s="10" customFormat="1" ht="27" customHeight="1">
      <c r="B53" s="263" t="s">
        <v>173</v>
      </c>
      <c r="C53" s="174">
        <f t="shared" si="20"/>
        <v>2103</v>
      </c>
      <c r="D53" s="248">
        <f t="shared" si="19"/>
        <v>44233</v>
      </c>
      <c r="E53" s="285">
        <f t="shared" si="10"/>
        <v>44241</v>
      </c>
      <c r="F53" s="303"/>
      <c r="G53" s="303"/>
      <c r="H53" s="303"/>
      <c r="I53" s="303"/>
      <c r="J53" s="303"/>
      <c r="K53" s="303"/>
      <c r="L53" s="303"/>
      <c r="M53" s="303"/>
      <c r="N53" s="303"/>
      <c r="O53" s="306"/>
      <c r="P53" s="242"/>
      <c r="Q53" s="242"/>
      <c r="R53" s="242"/>
      <c r="S53" s="242"/>
      <c r="T53" s="157">
        <f t="shared" si="11"/>
        <v>44244</v>
      </c>
      <c r="U53" s="157">
        <f t="shared" si="12"/>
        <v>44246</v>
      </c>
      <c r="V53" s="150" t="s">
        <v>99</v>
      </c>
      <c r="W53" s="150" t="s">
        <v>99</v>
      </c>
      <c r="X53" s="157">
        <f t="shared" si="13"/>
        <v>44248</v>
      </c>
      <c r="Y53" s="157">
        <f t="shared" si="14"/>
        <v>44248</v>
      </c>
      <c r="Z53" s="157">
        <f t="shared" si="15"/>
        <v>44248</v>
      </c>
      <c r="AA53" s="157">
        <f t="shared" si="16"/>
        <v>44249</v>
      </c>
      <c r="AB53" s="157">
        <f t="shared" si="17"/>
        <v>44252</v>
      </c>
      <c r="AC53" s="150" t="s">
        <v>99</v>
      </c>
      <c r="AD53" s="139">
        <f t="shared" si="18"/>
        <v>44254</v>
      </c>
      <c r="AE53" s="120" t="s">
        <v>95</v>
      </c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38"/>
      <c r="BO53" s="138"/>
      <c r="BP53" s="138"/>
      <c r="BQ53" s="138"/>
      <c r="BR53" s="37"/>
    </row>
    <row r="54" spans="2:70" s="10" customFormat="1" ht="33.75" customHeight="1">
      <c r="B54" s="264" t="s">
        <v>185</v>
      </c>
      <c r="C54" s="174">
        <f t="shared" si="20"/>
        <v>2103</v>
      </c>
      <c r="D54" s="248">
        <f t="shared" si="19"/>
        <v>44240</v>
      </c>
      <c r="E54" s="366">
        <f t="shared" si="10"/>
        <v>44248</v>
      </c>
      <c r="F54" s="367"/>
      <c r="G54" s="367"/>
      <c r="H54" s="367"/>
      <c r="I54" s="367"/>
      <c r="J54" s="367"/>
      <c r="K54" s="367"/>
      <c r="L54" s="367"/>
      <c r="M54" s="367"/>
      <c r="N54" s="367"/>
      <c r="O54" s="368"/>
      <c r="P54" s="245"/>
      <c r="Q54" s="245"/>
      <c r="R54" s="245"/>
      <c r="S54" s="245"/>
      <c r="T54" s="161">
        <f t="shared" si="11"/>
        <v>44251</v>
      </c>
      <c r="U54" s="161">
        <f t="shared" si="12"/>
        <v>44253</v>
      </c>
      <c r="V54" s="171" t="s">
        <v>99</v>
      </c>
      <c r="W54" s="171" t="s">
        <v>99</v>
      </c>
      <c r="X54" s="161">
        <f t="shared" si="13"/>
        <v>44255</v>
      </c>
      <c r="Y54" s="161">
        <f t="shared" si="14"/>
        <v>44255</v>
      </c>
      <c r="Z54" s="161">
        <f t="shared" si="15"/>
        <v>44255</v>
      </c>
      <c r="AA54" s="161">
        <f t="shared" si="16"/>
        <v>44256</v>
      </c>
      <c r="AB54" s="161">
        <f t="shared" si="17"/>
        <v>44259</v>
      </c>
      <c r="AC54" s="171" t="s">
        <v>99</v>
      </c>
      <c r="AD54" s="162">
        <f t="shared" si="18"/>
        <v>44261</v>
      </c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38"/>
      <c r="BO54" s="138"/>
      <c r="BP54" s="138"/>
      <c r="BQ54" s="138"/>
      <c r="BR54" s="37"/>
    </row>
    <row r="55" spans="2:70" s="10" customFormat="1" ht="27" customHeight="1">
      <c r="B55" s="265" t="s">
        <v>173</v>
      </c>
      <c r="C55" s="233">
        <f t="shared" si="20"/>
        <v>2104</v>
      </c>
      <c r="D55" s="250">
        <f t="shared" si="19"/>
        <v>44247</v>
      </c>
      <c r="E55" s="285">
        <f>D55+8</f>
        <v>44255</v>
      </c>
      <c r="F55" s="303"/>
      <c r="G55" s="303"/>
      <c r="H55" s="303"/>
      <c r="I55" s="303"/>
      <c r="J55" s="303"/>
      <c r="K55" s="303"/>
      <c r="L55" s="303"/>
      <c r="M55" s="303"/>
      <c r="N55" s="303"/>
      <c r="O55" s="306"/>
      <c r="P55" s="242"/>
      <c r="Q55" s="242"/>
      <c r="R55" s="242"/>
      <c r="S55" s="242"/>
      <c r="T55" s="157">
        <f t="shared" si="11"/>
        <v>44258</v>
      </c>
      <c r="U55" s="157">
        <f t="shared" si="12"/>
        <v>44260</v>
      </c>
      <c r="V55" s="150" t="s">
        <v>99</v>
      </c>
      <c r="W55" s="150" t="s">
        <v>99</v>
      </c>
      <c r="X55" s="157">
        <f t="shared" si="13"/>
        <v>44262</v>
      </c>
      <c r="Y55" s="157">
        <f t="shared" si="14"/>
        <v>44262</v>
      </c>
      <c r="Z55" s="157">
        <f t="shared" si="15"/>
        <v>44262</v>
      </c>
      <c r="AA55" s="157">
        <f t="shared" si="16"/>
        <v>44263</v>
      </c>
      <c r="AB55" s="157">
        <f t="shared" si="17"/>
        <v>44266</v>
      </c>
      <c r="AC55" s="150" t="s">
        <v>99</v>
      </c>
      <c r="AD55" s="139">
        <f t="shared" si="18"/>
        <v>44268</v>
      </c>
      <c r="AE55" s="120" t="s">
        <v>95</v>
      </c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58"/>
      <c r="BO55" s="158"/>
      <c r="BP55" s="158"/>
      <c r="BQ55" s="158"/>
      <c r="BR55" s="37"/>
    </row>
    <row r="56" spans="2:30" s="10" customFormat="1" ht="21" customHeight="1" hidden="1">
      <c r="B56" s="266" t="s">
        <v>185</v>
      </c>
      <c r="C56" s="236">
        <f t="shared" si="20"/>
        <v>2104</v>
      </c>
      <c r="D56" s="256">
        <f t="shared" si="19"/>
        <v>44254</v>
      </c>
      <c r="E56" s="12"/>
      <c r="F56" s="12"/>
      <c r="G56" s="12"/>
      <c r="H56" s="12"/>
      <c r="I56" s="12"/>
      <c r="J56" s="12"/>
      <c r="K56" s="1"/>
      <c r="L56" s="1"/>
      <c r="M56" s="37"/>
      <c r="N56" s="37"/>
      <c r="O56" s="37"/>
      <c r="P56" s="37"/>
      <c r="Q56" s="37"/>
      <c r="R56" s="37"/>
      <c r="S56" s="37"/>
      <c r="T56" s="232">
        <f t="shared" si="11"/>
        <v>44265</v>
      </c>
      <c r="U56" s="232">
        <f t="shared" si="12"/>
        <v>44267</v>
      </c>
      <c r="V56" s="238" t="s">
        <v>99</v>
      </c>
      <c r="W56" s="238" t="s">
        <v>99</v>
      </c>
      <c r="X56" s="232">
        <f t="shared" si="13"/>
        <v>44269</v>
      </c>
      <c r="Y56" s="232">
        <f t="shared" si="14"/>
        <v>44269</v>
      </c>
      <c r="Z56" s="232">
        <f t="shared" si="15"/>
        <v>44269</v>
      </c>
      <c r="AA56" s="232">
        <f t="shared" si="16"/>
        <v>44270</v>
      </c>
      <c r="AB56" s="232">
        <f t="shared" si="17"/>
        <v>44273</v>
      </c>
      <c r="AC56" s="238" t="s">
        <v>99</v>
      </c>
      <c r="AD56" s="239">
        <f t="shared" si="18"/>
        <v>44275</v>
      </c>
    </row>
    <row r="57" spans="2:38" s="5" customFormat="1" ht="21" customHeight="1" hidden="1">
      <c r="B57" s="237"/>
      <c r="C57" s="174">
        <f>'DIRECT SERVICES'!C48</f>
        <v>0</v>
      </c>
      <c r="D57" s="245">
        <f>'DIRECT SERVICES'!D48</f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61">
        <f t="shared" si="11"/>
        <v>11</v>
      </c>
      <c r="U57" s="161">
        <f t="shared" si="12"/>
        <v>13</v>
      </c>
      <c r="V57" s="171" t="s">
        <v>99</v>
      </c>
      <c r="W57" s="171" t="s">
        <v>99</v>
      </c>
      <c r="X57" s="161">
        <f t="shared" si="13"/>
        <v>15</v>
      </c>
      <c r="Y57" s="161">
        <f t="shared" si="14"/>
        <v>15</v>
      </c>
      <c r="Z57" s="161">
        <f t="shared" si="15"/>
        <v>15</v>
      </c>
      <c r="AA57" s="161">
        <f t="shared" si="16"/>
        <v>16</v>
      </c>
      <c r="AB57" s="161">
        <f t="shared" si="17"/>
        <v>19</v>
      </c>
      <c r="AC57" s="171" t="s">
        <v>99</v>
      </c>
      <c r="AD57" s="162">
        <f t="shared" si="18"/>
        <v>21</v>
      </c>
      <c r="AE57" s="23"/>
      <c r="AF57" s="23"/>
      <c r="AG57" s="23"/>
      <c r="AH57" s="23"/>
      <c r="AI57" s="23"/>
      <c r="AJ57" s="23"/>
      <c r="AK57" s="23"/>
      <c r="AL57" s="23"/>
    </row>
    <row r="58" spans="2:38" s="270" customFormat="1" ht="27" customHeight="1" thickBot="1">
      <c r="B58" s="271" t="str">
        <f>'DIRECT SERVICES'!B47</f>
        <v>SM TOKYO </v>
      </c>
      <c r="C58" s="176">
        <f>'DIRECT SERVICES'!C47</f>
        <v>2104</v>
      </c>
      <c r="D58" s="256">
        <f>D55+7</f>
        <v>44254</v>
      </c>
      <c r="E58" s="362">
        <f>D58+8</f>
        <v>44262</v>
      </c>
      <c r="F58" s="363"/>
      <c r="G58" s="363"/>
      <c r="H58" s="363"/>
      <c r="I58" s="363"/>
      <c r="J58" s="363"/>
      <c r="K58" s="363"/>
      <c r="L58" s="363"/>
      <c r="M58" s="363"/>
      <c r="N58" s="363"/>
      <c r="O58" s="364"/>
      <c r="P58" s="156"/>
      <c r="Q58" s="156"/>
      <c r="R58" s="156"/>
      <c r="S58" s="156"/>
      <c r="T58" s="156">
        <f t="shared" si="11"/>
        <v>44265</v>
      </c>
      <c r="U58" s="156">
        <f t="shared" si="12"/>
        <v>44267</v>
      </c>
      <c r="V58" s="141" t="s">
        <v>99</v>
      </c>
      <c r="W58" s="141" t="s">
        <v>99</v>
      </c>
      <c r="X58" s="156">
        <f t="shared" si="13"/>
        <v>44269</v>
      </c>
      <c r="Y58" s="156">
        <f t="shared" si="14"/>
        <v>44269</v>
      </c>
      <c r="Z58" s="156">
        <f t="shared" si="15"/>
        <v>44269</v>
      </c>
      <c r="AA58" s="156">
        <f t="shared" si="16"/>
        <v>44270</v>
      </c>
      <c r="AB58" s="156">
        <f t="shared" si="17"/>
        <v>44273</v>
      </c>
      <c r="AC58" s="141" t="s">
        <v>99</v>
      </c>
      <c r="AD58" s="140">
        <f t="shared" si="18"/>
        <v>44275</v>
      </c>
      <c r="AE58" s="269"/>
      <c r="AF58" s="269"/>
      <c r="AG58" s="269"/>
      <c r="AH58" s="269"/>
      <c r="AI58" s="269"/>
      <c r="AJ58" s="269"/>
      <c r="AK58" s="269"/>
      <c r="AL58" s="269"/>
    </row>
    <row r="59" spans="2:38" s="5" customFormat="1" ht="46.5" customHeight="1">
      <c r="B59" s="177" t="s">
        <v>12</v>
      </c>
      <c r="C59" s="178"/>
      <c r="D59" s="179"/>
      <c r="E59" s="179"/>
      <c r="F59" s="8"/>
      <c r="G59" s="8"/>
      <c r="H59" s="8"/>
      <c r="I59" s="8"/>
      <c r="J59" s="26"/>
      <c r="K59" s="22"/>
      <c r="L59" s="23"/>
      <c r="M59" s="23"/>
      <c r="N59" s="23"/>
      <c r="O59" s="23"/>
      <c r="P59" s="23"/>
      <c r="Q59" s="23"/>
      <c r="R59" s="23"/>
      <c r="S59" s="23"/>
      <c r="T59" s="40"/>
      <c r="U59" s="40"/>
      <c r="V59" s="40"/>
      <c r="W59" s="40"/>
      <c r="X59" s="40"/>
      <c r="Y59" s="40"/>
      <c r="Z59" s="40"/>
      <c r="AA59" s="40"/>
      <c r="AB59" s="40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  <row r="60" spans="2:38" s="5" customFormat="1" ht="17.25" customHeight="1">
      <c r="B60" s="180" t="s">
        <v>6</v>
      </c>
      <c r="C60" s="178"/>
      <c r="D60" s="179"/>
      <c r="E60" s="179"/>
      <c r="F60" s="8"/>
      <c r="G60" s="8"/>
      <c r="H60" s="8"/>
      <c r="I60" s="8"/>
      <c r="J60" s="8"/>
      <c r="K60" s="21"/>
      <c r="L60" s="23"/>
      <c r="M60" s="23"/>
      <c r="N60" s="23"/>
      <c r="O60" s="23"/>
      <c r="P60" s="23"/>
      <c r="Q60" s="23"/>
      <c r="R60" s="23"/>
      <c r="S60" s="23"/>
      <c r="T60" s="40"/>
      <c r="U60" s="40"/>
      <c r="V60" s="40"/>
      <c r="W60" s="40"/>
      <c r="X60" s="40"/>
      <c r="Y60" s="40"/>
      <c r="Z60" s="40"/>
      <c r="AA60" s="40"/>
      <c r="AB60" s="40"/>
      <c r="AC60" s="23"/>
      <c r="AD60" s="23"/>
      <c r="AE60" s="23"/>
      <c r="AF60" s="23"/>
      <c r="AG60" s="23"/>
      <c r="AH60" s="23"/>
      <c r="AI60" s="23"/>
      <c r="AJ60" s="23"/>
      <c r="AK60" s="23"/>
      <c r="AL60" s="23"/>
    </row>
    <row r="61" spans="2:38" ht="16.5">
      <c r="B61" s="181"/>
      <c r="C61" s="178"/>
      <c r="D61" s="179"/>
      <c r="E61" s="179"/>
      <c r="F61" s="8"/>
      <c r="G61" s="8"/>
      <c r="H61" s="8"/>
      <c r="I61" s="8"/>
      <c r="J61" s="8"/>
      <c r="K61" s="21"/>
      <c r="L61" s="21"/>
      <c r="M61" s="21"/>
      <c r="N61" s="21"/>
      <c r="O61" s="21"/>
      <c r="P61" s="21"/>
      <c r="Q61" s="21"/>
      <c r="R61" s="21"/>
      <c r="S61" s="21"/>
      <c r="T61" s="40"/>
      <c r="U61" s="40"/>
      <c r="V61" s="40"/>
      <c r="W61" s="40"/>
      <c r="X61" s="40"/>
      <c r="Y61" s="40"/>
      <c r="Z61" s="40"/>
      <c r="AA61" s="40"/>
      <c r="AB61" s="40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2:38" ht="5.25" customHeight="1">
      <c r="B62" s="181"/>
      <c r="C62" s="178"/>
      <c r="D62" s="179"/>
      <c r="E62" s="179"/>
      <c r="F62" s="8"/>
      <c r="G62" s="8"/>
      <c r="H62" s="8"/>
      <c r="I62" s="8"/>
      <c r="J62" s="8"/>
      <c r="K62" s="21"/>
      <c r="L62" s="21"/>
      <c r="M62" s="21"/>
      <c r="N62" s="21"/>
      <c r="O62" s="21"/>
      <c r="P62" s="21"/>
      <c r="Q62" s="21"/>
      <c r="R62" s="21"/>
      <c r="S62" s="21"/>
      <c r="T62" s="40"/>
      <c r="U62" s="40"/>
      <c r="V62" s="40"/>
      <c r="W62" s="40"/>
      <c r="X62" s="40"/>
      <c r="Y62" s="40"/>
      <c r="Z62" s="40"/>
      <c r="AA62" s="40"/>
      <c r="AB62" s="40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2:38" ht="17.25">
      <c r="B63" s="97" t="s">
        <v>7</v>
      </c>
      <c r="C63" s="116"/>
      <c r="D63" s="99"/>
      <c r="E63" s="182"/>
      <c r="F63" s="29"/>
      <c r="G63" s="8"/>
      <c r="H63" s="8"/>
      <c r="I63" s="8"/>
      <c r="J63" s="8"/>
      <c r="K63" s="21"/>
      <c r="L63" s="21"/>
      <c r="M63" s="21"/>
      <c r="N63" s="21"/>
      <c r="O63" s="21"/>
      <c r="P63" s="21"/>
      <c r="Q63" s="21"/>
      <c r="R63" s="21"/>
      <c r="S63" s="21"/>
      <c r="T63" s="40"/>
      <c r="U63" s="40"/>
      <c r="V63" s="40"/>
      <c r="W63" s="40"/>
      <c r="X63" s="40"/>
      <c r="Y63" s="40"/>
      <c r="Z63" s="40"/>
      <c r="AA63" s="40"/>
      <c r="AB63" s="40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2:38" ht="17.25">
      <c r="B64" s="98" t="s">
        <v>15</v>
      </c>
      <c r="C64" s="116"/>
      <c r="D64" s="99"/>
      <c r="E64" s="182"/>
      <c r="F64" s="30"/>
      <c r="G64" s="8"/>
      <c r="H64" s="8"/>
      <c r="I64" s="8"/>
      <c r="J64" s="8"/>
      <c r="K64" s="21"/>
      <c r="L64" s="21"/>
      <c r="M64" s="21"/>
      <c r="N64" s="21"/>
      <c r="O64" s="21"/>
      <c r="P64" s="21"/>
      <c r="Q64" s="21"/>
      <c r="R64" s="21"/>
      <c r="S64" s="21"/>
      <c r="T64" s="40"/>
      <c r="U64" s="40"/>
      <c r="V64" s="40"/>
      <c r="W64" s="40"/>
      <c r="X64" s="40"/>
      <c r="Y64" s="40"/>
      <c r="Z64" s="40"/>
      <c r="AA64" s="40"/>
      <c r="AB64" s="40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2:38" ht="17.25">
      <c r="B65" s="98" t="s">
        <v>119</v>
      </c>
      <c r="C65" s="116"/>
      <c r="D65" s="99"/>
      <c r="E65" s="182"/>
      <c r="F65" s="29"/>
      <c r="G65" s="8"/>
      <c r="H65" s="8"/>
      <c r="I65" s="8"/>
      <c r="J65" s="8"/>
      <c r="K65" s="21"/>
      <c r="L65" s="21"/>
      <c r="M65" s="21"/>
      <c r="N65" s="21"/>
      <c r="O65" s="21"/>
      <c r="P65" s="21"/>
      <c r="Q65" s="21"/>
      <c r="R65" s="21"/>
      <c r="S65" s="21"/>
      <c r="T65" s="40"/>
      <c r="U65" s="40"/>
      <c r="V65" s="40"/>
      <c r="W65" s="40"/>
      <c r="X65" s="40"/>
      <c r="Y65" s="40"/>
      <c r="Z65" s="40"/>
      <c r="AA65" s="40"/>
      <c r="AB65" s="40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2:38" ht="17.25">
      <c r="B66" s="98" t="s">
        <v>8</v>
      </c>
      <c r="C66" s="116"/>
      <c r="D66" s="99"/>
      <c r="E66" s="182"/>
      <c r="F66" s="29"/>
      <c r="G66" s="8"/>
      <c r="H66" s="8"/>
      <c r="I66" s="8"/>
      <c r="J66" s="8"/>
      <c r="K66" s="21"/>
      <c r="L66" s="21"/>
      <c r="M66" s="21"/>
      <c r="N66" s="21"/>
      <c r="O66" s="21"/>
      <c r="P66" s="21"/>
      <c r="Q66" s="21"/>
      <c r="R66" s="21"/>
      <c r="S66" s="21"/>
      <c r="T66" s="40"/>
      <c r="U66" s="40"/>
      <c r="V66" s="40"/>
      <c r="W66" s="40"/>
      <c r="X66" s="40"/>
      <c r="Y66" s="40"/>
      <c r="Z66" s="40"/>
      <c r="AA66" s="40"/>
      <c r="AB66" s="40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2:38" ht="17.25" customHeight="1">
      <c r="B67" s="98" t="s">
        <v>16</v>
      </c>
      <c r="C67" s="117"/>
      <c r="D67" s="99"/>
      <c r="E67" s="183"/>
      <c r="F67" s="3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40"/>
      <c r="U67" s="40"/>
      <c r="V67" s="40"/>
      <c r="W67" s="40"/>
      <c r="X67" s="40"/>
      <c r="Y67" s="40"/>
      <c r="Z67" s="40"/>
      <c r="AA67" s="40"/>
      <c r="AB67" s="40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2:38" ht="12" customHeight="1">
      <c r="B68" s="100" t="s">
        <v>9</v>
      </c>
      <c r="C68" s="117"/>
      <c r="D68" s="99"/>
      <c r="E68" s="183"/>
      <c r="F68" s="28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40"/>
      <c r="U68" s="40"/>
      <c r="V68" s="40"/>
      <c r="W68" s="40"/>
      <c r="X68" s="40"/>
      <c r="Y68" s="40"/>
      <c r="Z68" s="40"/>
      <c r="AA68" s="40"/>
      <c r="AB68" s="40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2:38" ht="16.5">
      <c r="B69" s="101" t="s">
        <v>10</v>
      </c>
      <c r="C69" s="117"/>
      <c r="D69" s="99"/>
      <c r="E69" s="183"/>
      <c r="F69" s="3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40"/>
      <c r="U69" s="40"/>
      <c r="V69" s="40"/>
      <c r="W69" s="40"/>
      <c r="X69" s="40"/>
      <c r="Y69" s="40"/>
      <c r="Z69" s="40"/>
      <c r="AA69" s="40"/>
      <c r="AB69" s="40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2:38" s="19" customFormat="1" ht="21" customHeight="1">
      <c r="B70" s="102" t="s">
        <v>118</v>
      </c>
      <c r="C70" s="98" t="s">
        <v>112</v>
      </c>
      <c r="D70" s="100"/>
      <c r="E70" s="186"/>
      <c r="F70" s="3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8"/>
      <c r="U70" s="38"/>
      <c r="V70" s="38"/>
      <c r="W70" s="38"/>
      <c r="X70" s="38"/>
      <c r="Y70" s="38"/>
      <c r="Z70" s="38"/>
      <c r="AA70" s="38"/>
      <c r="AB70" s="38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2:38" ht="16.5">
      <c r="B71" s="104"/>
      <c r="C71" s="118"/>
      <c r="D71" s="104"/>
      <c r="E71" s="188"/>
      <c r="F71" s="3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40"/>
      <c r="U71" s="40"/>
      <c r="V71" s="40"/>
      <c r="W71" s="40"/>
      <c r="X71" s="40"/>
      <c r="Y71" s="40"/>
      <c r="Z71" s="40"/>
      <c r="AA71" s="40"/>
      <c r="AB71" s="40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2:38" ht="16.5">
      <c r="B72" s="96"/>
      <c r="C72" s="115"/>
      <c r="D72" s="96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40"/>
      <c r="U72" s="40"/>
      <c r="V72" s="40"/>
      <c r="W72" s="40"/>
      <c r="X72" s="40"/>
      <c r="Y72" s="40"/>
      <c r="Z72" s="40"/>
      <c r="AA72" s="40"/>
      <c r="AB72" s="40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2:38" ht="16.5">
      <c r="B73" s="96"/>
      <c r="C73" s="115"/>
      <c r="D73" s="9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40"/>
      <c r="U73" s="40"/>
      <c r="V73" s="40"/>
      <c r="W73" s="40"/>
      <c r="X73" s="40"/>
      <c r="Y73" s="40"/>
      <c r="Z73" s="40"/>
      <c r="AA73" s="40"/>
      <c r="AB73" s="40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2:38" ht="16.5">
      <c r="B74" s="96"/>
      <c r="C74" s="115"/>
      <c r="D74" s="9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40"/>
      <c r="U74" s="40"/>
      <c r="V74" s="40"/>
      <c r="W74" s="40"/>
      <c r="X74" s="40"/>
      <c r="Y74" s="40"/>
      <c r="Z74" s="40"/>
      <c r="AA74" s="40"/>
      <c r="AB74" s="40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2:38" ht="15">
      <c r="B75" s="21"/>
      <c r="C75" s="114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40"/>
      <c r="U75" s="40"/>
      <c r="V75" s="40"/>
      <c r="W75" s="40"/>
      <c r="X75" s="40"/>
      <c r="Y75" s="40"/>
      <c r="Z75" s="40"/>
      <c r="AA75" s="40"/>
      <c r="AB75" s="40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2:38" ht="15">
      <c r="B76" s="21"/>
      <c r="C76" s="114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40"/>
      <c r="U76" s="40"/>
      <c r="V76" s="40"/>
      <c r="W76" s="40"/>
      <c r="X76" s="40"/>
      <c r="Y76" s="40"/>
      <c r="Z76" s="40"/>
      <c r="AA76" s="40"/>
      <c r="AB76" s="40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2:38" ht="15">
      <c r="B77" s="21"/>
      <c r="C77" s="11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40"/>
      <c r="U77" s="40"/>
      <c r="V77" s="40"/>
      <c r="W77" s="40"/>
      <c r="X77" s="40"/>
      <c r="Y77" s="40"/>
      <c r="Z77" s="40"/>
      <c r="AA77" s="40"/>
      <c r="AB77" s="40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2:38" ht="15">
      <c r="B78" s="21"/>
      <c r="C78" s="11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40"/>
      <c r="U78" s="40"/>
      <c r="V78" s="40"/>
      <c r="W78" s="40"/>
      <c r="X78" s="40"/>
      <c r="Y78" s="40"/>
      <c r="Z78" s="40"/>
      <c r="AA78" s="40"/>
      <c r="AB78" s="40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2:38" ht="15">
      <c r="B79" s="21"/>
      <c r="C79" s="114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40"/>
      <c r="U79" s="40"/>
      <c r="V79" s="40"/>
      <c r="W79" s="40"/>
      <c r="X79" s="40"/>
      <c r="Y79" s="40"/>
      <c r="Z79" s="40"/>
      <c r="AA79" s="40"/>
      <c r="AB79" s="40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2:38" ht="15">
      <c r="B80" s="21"/>
      <c r="C80" s="11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40"/>
      <c r="U80" s="40"/>
      <c r="V80" s="40"/>
      <c r="W80" s="40"/>
      <c r="X80" s="40"/>
      <c r="Y80" s="40"/>
      <c r="Z80" s="40"/>
      <c r="AA80" s="40"/>
      <c r="AB80" s="40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2:38" ht="15">
      <c r="B81" s="21"/>
      <c r="C81" s="11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40"/>
      <c r="U81" s="40"/>
      <c r="V81" s="40"/>
      <c r="W81" s="40"/>
      <c r="X81" s="40"/>
      <c r="Y81" s="40"/>
      <c r="Z81" s="40"/>
      <c r="AA81" s="40"/>
      <c r="AB81" s="40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2:38" ht="15">
      <c r="B82" s="21"/>
      <c r="C82" s="114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40"/>
      <c r="U82" s="40"/>
      <c r="V82" s="40"/>
      <c r="W82" s="40"/>
      <c r="X82" s="40"/>
      <c r="Y82" s="40"/>
      <c r="Z82" s="40"/>
      <c r="AA82" s="40"/>
      <c r="AB82" s="40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2:38" ht="15">
      <c r="B83" s="21"/>
      <c r="C83" s="114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40"/>
      <c r="U83" s="40"/>
      <c r="V83" s="40"/>
      <c r="W83" s="40"/>
      <c r="X83" s="40"/>
      <c r="Y83" s="40"/>
      <c r="Z83" s="40"/>
      <c r="AA83" s="40"/>
      <c r="AB83" s="40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</sheetData>
  <sheetProtection/>
  <mergeCells count="33">
    <mergeCell ref="E58:O58"/>
    <mergeCell ref="E54:O54"/>
    <mergeCell ref="E51:O51"/>
    <mergeCell ref="E52:O52"/>
    <mergeCell ref="T43:AD43"/>
    <mergeCell ref="E48:O48"/>
    <mergeCell ref="E46:O46"/>
    <mergeCell ref="E50:O50"/>
    <mergeCell ref="E55:O55"/>
    <mergeCell ref="E47:O47"/>
    <mergeCell ref="T28:AD28"/>
    <mergeCell ref="C3:W12"/>
    <mergeCell ref="E30:S30"/>
    <mergeCell ref="E32:S32"/>
    <mergeCell ref="E38:S38"/>
    <mergeCell ref="E37:S37"/>
    <mergeCell ref="E31:O31"/>
    <mergeCell ref="E49:O49"/>
    <mergeCell ref="E53:O53"/>
    <mergeCell ref="B28:B30"/>
    <mergeCell ref="C28:C30"/>
    <mergeCell ref="D28:D29"/>
    <mergeCell ref="E28:S29"/>
    <mergeCell ref="E35:S35"/>
    <mergeCell ref="E33:S33"/>
    <mergeCell ref="E34:S34"/>
    <mergeCell ref="E39:O39"/>
    <mergeCell ref="B43:B45"/>
    <mergeCell ref="C43:C45"/>
    <mergeCell ref="D43:D44"/>
    <mergeCell ref="E43:S44"/>
    <mergeCell ref="E45:S45"/>
    <mergeCell ref="E36:S36"/>
  </mergeCells>
  <hyperlinks>
    <hyperlink ref="C70" r:id="rId1" display="ngoc.ag@viconship.com"/>
  </hyperlinks>
  <printOptions/>
  <pageMargins left="0.7" right="0.7" top="0.75" bottom="0.75" header="0.3" footer="0.3"/>
  <pageSetup horizontalDpi="600" verticalDpi="600" orientation="landscape" scale="39" r:id="rId3"/>
  <ignoredErrors>
    <ignoredError sqref="C5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8"/>
  <sheetViews>
    <sheetView zoomScale="70" zoomScaleNormal="70" zoomScalePageLayoutView="0" workbookViewId="0" topLeftCell="A7">
      <selection activeCell="P19" sqref="P19"/>
    </sheetView>
  </sheetViews>
  <sheetFormatPr defaultColWidth="9.00390625" defaultRowHeight="14.25"/>
  <cols>
    <col min="2" max="2" width="19.125" style="0" customWidth="1"/>
    <col min="3" max="3" width="10.75390625" style="0" customWidth="1"/>
    <col min="4" max="4" width="18.25390625" style="0" customWidth="1"/>
    <col min="5" max="5" width="14.25390625" style="0" customWidth="1"/>
    <col min="6" max="6" width="13.125" style="0" customWidth="1"/>
    <col min="7" max="7" width="16.25390625" style="0" customWidth="1"/>
    <col min="8" max="8" width="15.625" style="0" customWidth="1"/>
    <col min="9" max="9" width="14.75390625" style="0" customWidth="1"/>
    <col min="10" max="10" width="15.875" style="0" customWidth="1"/>
    <col min="11" max="11" width="16.50390625" style="0" customWidth="1"/>
  </cols>
  <sheetData>
    <row r="1" spans="2:17" ht="14.25" customHeight="1">
      <c r="B1" s="386"/>
      <c r="C1" s="386"/>
      <c r="D1" s="375" t="s">
        <v>66</v>
      </c>
      <c r="E1" s="375"/>
      <c r="F1" s="375"/>
      <c r="G1" s="375"/>
      <c r="H1" s="375"/>
      <c r="I1" s="375"/>
      <c r="J1" s="375"/>
      <c r="K1" s="375"/>
      <c r="L1" s="50"/>
      <c r="M1" s="50"/>
      <c r="N1" s="50"/>
      <c r="O1" s="50"/>
      <c r="P1" s="50"/>
      <c r="Q1" s="50"/>
    </row>
    <row r="2" spans="2:17" ht="14.25" customHeight="1">
      <c r="B2" s="386"/>
      <c r="C2" s="386"/>
      <c r="D2" s="375"/>
      <c r="E2" s="375"/>
      <c r="F2" s="375"/>
      <c r="G2" s="375"/>
      <c r="H2" s="375"/>
      <c r="I2" s="375"/>
      <c r="J2" s="375"/>
      <c r="K2" s="375"/>
      <c r="L2" s="50"/>
      <c r="M2" s="50"/>
      <c r="N2" s="50"/>
      <c r="O2" s="50"/>
      <c r="P2" s="50"/>
      <c r="Q2" s="50"/>
    </row>
    <row r="3" spans="2:17" ht="14.25" customHeight="1">
      <c r="B3" s="386"/>
      <c r="C3" s="386"/>
      <c r="D3" s="375"/>
      <c r="E3" s="375"/>
      <c r="F3" s="375"/>
      <c r="G3" s="375"/>
      <c r="H3" s="375"/>
      <c r="I3" s="375"/>
      <c r="J3" s="375"/>
      <c r="K3" s="375"/>
      <c r="L3" s="50"/>
      <c r="M3" s="50"/>
      <c r="N3" s="50"/>
      <c r="O3" s="50"/>
      <c r="P3" s="50"/>
      <c r="Q3" s="50"/>
    </row>
    <row r="4" spans="2:17" ht="14.25" customHeight="1">
      <c r="B4" s="386"/>
      <c r="C4" s="386"/>
      <c r="D4" s="375"/>
      <c r="E4" s="375"/>
      <c r="F4" s="375"/>
      <c r="G4" s="375"/>
      <c r="H4" s="375"/>
      <c r="I4" s="375"/>
      <c r="J4" s="375"/>
      <c r="K4" s="375"/>
      <c r="L4" s="50"/>
      <c r="M4" s="50"/>
      <c r="N4" s="50"/>
      <c r="O4" s="50"/>
      <c r="P4" s="50"/>
      <c r="Q4" s="50"/>
    </row>
    <row r="5" spans="2:17" ht="14.25" customHeight="1">
      <c r="B5" s="386"/>
      <c r="C5" s="386"/>
      <c r="D5" s="375"/>
      <c r="E5" s="375"/>
      <c r="F5" s="375"/>
      <c r="G5" s="375"/>
      <c r="H5" s="375"/>
      <c r="I5" s="375"/>
      <c r="J5" s="375"/>
      <c r="K5" s="375"/>
      <c r="L5" s="50"/>
      <c r="M5" s="50"/>
      <c r="N5" s="50"/>
      <c r="O5" s="50"/>
      <c r="P5" s="50"/>
      <c r="Q5" s="50"/>
    </row>
    <row r="6" spans="2:17" ht="14.25" customHeight="1">
      <c r="B6" s="386"/>
      <c r="C6" s="386"/>
      <c r="D6" s="375"/>
      <c r="E6" s="375"/>
      <c r="F6" s="375"/>
      <c r="G6" s="375"/>
      <c r="H6" s="375"/>
      <c r="I6" s="375"/>
      <c r="J6" s="375"/>
      <c r="K6" s="375"/>
      <c r="L6" s="50"/>
      <c r="M6" s="50"/>
      <c r="N6" s="50"/>
      <c r="O6" s="50"/>
      <c r="P6" s="50"/>
      <c r="Q6" s="50"/>
    </row>
    <row r="7" spans="2:17" ht="14.25" customHeight="1">
      <c r="B7" s="386"/>
      <c r="C7" s="386"/>
      <c r="D7" s="375"/>
      <c r="E7" s="375"/>
      <c r="F7" s="375"/>
      <c r="G7" s="375"/>
      <c r="H7" s="375"/>
      <c r="I7" s="375"/>
      <c r="J7" s="375"/>
      <c r="K7" s="375"/>
      <c r="L7" s="50"/>
      <c r="M7" s="50"/>
      <c r="N7" s="50"/>
      <c r="O7" s="50"/>
      <c r="P7" s="50"/>
      <c r="Q7" s="50"/>
    </row>
    <row r="8" spans="2:17" ht="14.25" customHeight="1">
      <c r="B8" s="386"/>
      <c r="C8" s="386"/>
      <c r="D8" s="375"/>
      <c r="E8" s="375"/>
      <c r="F8" s="375"/>
      <c r="G8" s="375"/>
      <c r="H8" s="375"/>
      <c r="I8" s="375"/>
      <c r="J8" s="375"/>
      <c r="K8" s="375"/>
      <c r="L8" s="50"/>
      <c r="M8" s="50"/>
      <c r="N8" s="50"/>
      <c r="O8" s="50"/>
      <c r="P8" s="50"/>
      <c r="Q8" s="50"/>
    </row>
    <row r="9" spans="2:17" ht="14.25" customHeight="1">
      <c r="B9" s="386"/>
      <c r="C9" s="386"/>
      <c r="D9" s="375"/>
      <c r="E9" s="375"/>
      <c r="F9" s="375"/>
      <c r="G9" s="375"/>
      <c r="H9" s="375"/>
      <c r="I9" s="375"/>
      <c r="J9" s="375"/>
      <c r="K9" s="375"/>
      <c r="L9" s="50"/>
      <c r="M9" s="50"/>
      <c r="N9" s="50"/>
      <c r="O9" s="50"/>
      <c r="P9" s="50"/>
      <c r="Q9" s="50"/>
    </row>
    <row r="12" spans="2:15" ht="15.75">
      <c r="B12" s="387" t="s">
        <v>184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</row>
    <row r="13" ht="15" thickBot="1"/>
    <row r="14" spans="2:11" ht="22.5" customHeight="1">
      <c r="B14" s="388" t="s">
        <v>0</v>
      </c>
      <c r="C14" s="380" t="s">
        <v>1</v>
      </c>
      <c r="D14" s="380" t="s">
        <v>35</v>
      </c>
      <c r="E14" s="380" t="s">
        <v>160</v>
      </c>
      <c r="F14" s="380" t="s">
        <v>104</v>
      </c>
      <c r="G14" s="383" t="s">
        <v>161</v>
      </c>
      <c r="H14" s="384"/>
      <c r="I14" s="384"/>
      <c r="J14" s="384"/>
      <c r="K14" s="385"/>
    </row>
    <row r="15" spans="2:11" ht="20.25" customHeight="1">
      <c r="B15" s="389"/>
      <c r="C15" s="381"/>
      <c r="D15" s="382"/>
      <c r="E15" s="382"/>
      <c r="F15" s="382"/>
      <c r="G15" s="173" t="s">
        <v>52</v>
      </c>
      <c r="H15" s="173" t="s">
        <v>38</v>
      </c>
      <c r="I15" s="173" t="s">
        <v>53</v>
      </c>
      <c r="J15" s="173" t="s">
        <v>96</v>
      </c>
      <c r="K15" s="214" t="s">
        <v>97</v>
      </c>
    </row>
    <row r="16" spans="2:11" ht="22.5" customHeight="1">
      <c r="B16" s="390"/>
      <c r="C16" s="382"/>
      <c r="D16" s="46" t="s">
        <v>156</v>
      </c>
      <c r="E16" s="46" t="s">
        <v>170</v>
      </c>
      <c r="F16" s="46" t="s">
        <v>162</v>
      </c>
      <c r="G16" s="46" t="s">
        <v>163</v>
      </c>
      <c r="H16" s="46" t="s">
        <v>164</v>
      </c>
      <c r="I16" s="46" t="s">
        <v>164</v>
      </c>
      <c r="J16" s="46" t="s">
        <v>164</v>
      </c>
      <c r="K16" s="47" t="s">
        <v>165</v>
      </c>
    </row>
    <row r="17" spans="2:12" ht="24" customHeight="1">
      <c r="B17" s="216" t="str">
        <f>'DIRECT SERVICES'!B23</f>
        <v>SUNNY CALLA</v>
      </c>
      <c r="C17" s="136">
        <f>'DIRECT SERVICES'!C23</f>
        <v>2043</v>
      </c>
      <c r="D17" s="202">
        <f>'DIRECT SERVICES'!D23</f>
        <v>44198</v>
      </c>
      <c r="E17" s="202"/>
      <c r="F17" s="202">
        <f>D17+1</f>
        <v>44199</v>
      </c>
      <c r="G17" s="202">
        <f>D17+7</f>
        <v>44205</v>
      </c>
      <c r="H17" s="202">
        <f>D17+8</f>
        <v>44206</v>
      </c>
      <c r="I17" s="202">
        <f>D17+8</f>
        <v>44206</v>
      </c>
      <c r="J17" s="202">
        <f>D17+8</f>
        <v>44206</v>
      </c>
      <c r="K17" s="207">
        <f>D17+9</f>
        <v>44207</v>
      </c>
      <c r="L17" s="120"/>
    </row>
    <row r="18" spans="2:11" ht="24" customHeight="1">
      <c r="B18" s="216" t="str">
        <f>'DIRECT SERVICES'!B71</f>
        <v>PANCON VICTORY - SKIP</v>
      </c>
      <c r="C18" s="136">
        <f>'DIRECT SERVICES'!C71</f>
        <v>2101</v>
      </c>
      <c r="D18" s="202">
        <f>'DIRECT SERVICES'!D71</f>
        <v>44203</v>
      </c>
      <c r="E18" s="202">
        <f>D18+1</f>
        <v>44204</v>
      </c>
      <c r="F18" s="202"/>
      <c r="G18" s="202">
        <f>D18+7</f>
        <v>44210</v>
      </c>
      <c r="H18" s="202">
        <f>D18+8</f>
        <v>44211</v>
      </c>
      <c r="I18" s="202">
        <f>D18+8</f>
        <v>44211</v>
      </c>
      <c r="J18" s="202">
        <f>D18+8</f>
        <v>44211</v>
      </c>
      <c r="K18" s="207">
        <f>D18+9</f>
        <v>44212</v>
      </c>
    </row>
    <row r="19" spans="2:12" ht="24" customHeight="1">
      <c r="B19" s="215" t="str">
        <f>'DIRECT SERVICES'!B24</f>
        <v>STAR FRONTIER </v>
      </c>
      <c r="C19" s="136">
        <f>'DIRECT SERVICES'!C24</f>
        <v>2101</v>
      </c>
      <c r="D19" s="202">
        <f>'DIRECT SERVICES'!D24</f>
        <v>44205</v>
      </c>
      <c r="E19" s="202"/>
      <c r="F19" s="202">
        <f>D19+1</f>
        <v>44206</v>
      </c>
      <c r="G19" s="202">
        <f aca="true" t="shared" si="0" ref="G19:G33">D19+7</f>
        <v>44212</v>
      </c>
      <c r="H19" s="202">
        <f aca="true" t="shared" si="1" ref="H19:H33">D19+8</f>
        <v>44213</v>
      </c>
      <c r="I19" s="202">
        <f aca="true" t="shared" si="2" ref="I19:I33">D19+8</f>
        <v>44213</v>
      </c>
      <c r="J19" s="202">
        <f aca="true" t="shared" si="3" ref="J19:J33">D19+8</f>
        <v>44213</v>
      </c>
      <c r="K19" s="207">
        <f aca="true" t="shared" si="4" ref="K19:K33">D19+9</f>
        <v>44214</v>
      </c>
      <c r="L19" s="120" t="s">
        <v>95</v>
      </c>
    </row>
    <row r="20" spans="2:12" ht="24" customHeight="1">
      <c r="B20" s="215" t="str">
        <f>'DIRECT SERVICES'!B72</f>
        <v>STAR EXPLORER </v>
      </c>
      <c r="C20" s="136">
        <f>'DIRECT SERVICES'!C72</f>
        <v>2101</v>
      </c>
      <c r="D20" s="202">
        <f>'DIRECT SERVICES'!D72</f>
        <v>44210</v>
      </c>
      <c r="E20" s="202">
        <f>D20+1</f>
        <v>44211</v>
      </c>
      <c r="F20" s="202"/>
      <c r="G20" s="202">
        <f t="shared" si="0"/>
        <v>44217</v>
      </c>
      <c r="H20" s="202">
        <f t="shared" si="1"/>
        <v>44218</v>
      </c>
      <c r="I20" s="202">
        <f t="shared" si="2"/>
        <v>44218</v>
      </c>
      <c r="J20" s="202">
        <f t="shared" si="3"/>
        <v>44218</v>
      </c>
      <c r="K20" s="207">
        <f t="shared" si="4"/>
        <v>44219</v>
      </c>
      <c r="L20" s="120" t="s">
        <v>95</v>
      </c>
    </row>
    <row r="21" spans="2:12" ht="24" customHeight="1">
      <c r="B21" s="216" t="str">
        <f>'DIRECT SERVICES'!B25</f>
        <v>SUNNY CALLA</v>
      </c>
      <c r="C21" s="136">
        <f>'DIRECT SERVICES'!C25</f>
        <v>2101</v>
      </c>
      <c r="D21" s="202">
        <f>'DIRECT SERVICES'!D25</f>
        <v>44212</v>
      </c>
      <c r="E21" s="202"/>
      <c r="F21" s="202">
        <f>D21+1</f>
        <v>44213</v>
      </c>
      <c r="G21" s="202">
        <f t="shared" si="0"/>
        <v>44219</v>
      </c>
      <c r="H21" s="202">
        <f t="shared" si="1"/>
        <v>44220</v>
      </c>
      <c r="I21" s="202">
        <f t="shared" si="2"/>
        <v>44220</v>
      </c>
      <c r="J21" s="202">
        <f t="shared" si="3"/>
        <v>44220</v>
      </c>
      <c r="K21" s="207">
        <f t="shared" si="4"/>
        <v>44221</v>
      </c>
      <c r="L21" s="120"/>
    </row>
    <row r="22" spans="2:11" ht="24" customHeight="1">
      <c r="B22" s="216" t="str">
        <f>'DIRECT SERVICES'!B73</f>
        <v>PANCON VICTORY</v>
      </c>
      <c r="C22" s="159">
        <f>'DIRECT SERVICES'!C73</f>
        <v>2102</v>
      </c>
      <c r="D22" s="202">
        <f>'DIRECT SERVICES'!D73</f>
        <v>44217</v>
      </c>
      <c r="E22" s="202">
        <f>D22+1</f>
        <v>44218</v>
      </c>
      <c r="F22" s="202"/>
      <c r="G22" s="202">
        <f t="shared" si="0"/>
        <v>44224</v>
      </c>
      <c r="H22" s="202">
        <f t="shared" si="1"/>
        <v>44225</v>
      </c>
      <c r="I22" s="202">
        <f t="shared" si="2"/>
        <v>44225</v>
      </c>
      <c r="J22" s="202">
        <f t="shared" si="3"/>
        <v>44225</v>
      </c>
      <c r="K22" s="207">
        <f t="shared" si="4"/>
        <v>44226</v>
      </c>
    </row>
    <row r="23" spans="2:12" ht="24" customHeight="1">
      <c r="B23" s="215" t="str">
        <f>'DIRECT SERVICES'!B26</f>
        <v>STAR FRONTIER </v>
      </c>
      <c r="C23" s="136">
        <f>'DIRECT SERVICES'!C26</f>
        <v>2102</v>
      </c>
      <c r="D23" s="202">
        <f>'DIRECT SERVICES'!D26</f>
        <v>44219</v>
      </c>
      <c r="E23" s="202"/>
      <c r="F23" s="202">
        <f>D23+1</f>
        <v>44220</v>
      </c>
      <c r="G23" s="202">
        <f t="shared" si="0"/>
        <v>44226</v>
      </c>
      <c r="H23" s="202">
        <f t="shared" si="1"/>
        <v>44227</v>
      </c>
      <c r="I23" s="202">
        <f t="shared" si="2"/>
        <v>44227</v>
      </c>
      <c r="J23" s="202">
        <f t="shared" si="3"/>
        <v>44227</v>
      </c>
      <c r="K23" s="207">
        <f t="shared" si="4"/>
        <v>44228</v>
      </c>
      <c r="L23" s="120" t="s">
        <v>95</v>
      </c>
    </row>
    <row r="24" spans="2:12" ht="24" customHeight="1">
      <c r="B24" s="215" t="str">
        <f>'DIRECT SERVICES'!B74</f>
        <v>STAR EXPLORER </v>
      </c>
      <c r="C24" s="136">
        <f>'DIRECT SERVICES'!C74</f>
        <v>2102</v>
      </c>
      <c r="D24" s="202">
        <f>'DIRECT SERVICES'!D74</f>
        <v>44224</v>
      </c>
      <c r="E24" s="202">
        <f>D24+1</f>
        <v>44225</v>
      </c>
      <c r="F24" s="202"/>
      <c r="G24" s="202">
        <f t="shared" si="0"/>
        <v>44231</v>
      </c>
      <c r="H24" s="202">
        <f t="shared" si="1"/>
        <v>44232</v>
      </c>
      <c r="I24" s="202">
        <f t="shared" si="2"/>
        <v>44232</v>
      </c>
      <c r="J24" s="202">
        <f t="shared" si="3"/>
        <v>44232</v>
      </c>
      <c r="K24" s="207">
        <f t="shared" si="4"/>
        <v>44233</v>
      </c>
      <c r="L24" s="120" t="s">
        <v>95</v>
      </c>
    </row>
    <row r="25" spans="2:11" ht="24" customHeight="1">
      <c r="B25" s="216" t="str">
        <f>'DIRECT SERVICES'!B27</f>
        <v>SUNNY CALLA</v>
      </c>
      <c r="C25" s="136">
        <f>'DIRECT SERVICES'!C27</f>
        <v>2102</v>
      </c>
      <c r="D25" s="202">
        <f>'DIRECT SERVICES'!D27</f>
        <v>44226</v>
      </c>
      <c r="E25" s="202"/>
      <c r="F25" s="202">
        <f>D25+1</f>
        <v>44227</v>
      </c>
      <c r="G25" s="202">
        <f t="shared" si="0"/>
        <v>44233</v>
      </c>
      <c r="H25" s="202">
        <f t="shared" si="1"/>
        <v>44234</v>
      </c>
      <c r="I25" s="202">
        <f t="shared" si="2"/>
        <v>44234</v>
      </c>
      <c r="J25" s="202">
        <f t="shared" si="3"/>
        <v>44234</v>
      </c>
      <c r="K25" s="207">
        <f t="shared" si="4"/>
        <v>44235</v>
      </c>
    </row>
    <row r="26" spans="2:11" ht="24" customHeight="1">
      <c r="B26" s="216" t="str">
        <f>'DIRECT SERVICES'!B75</f>
        <v>PANCON VICTORY</v>
      </c>
      <c r="C26" s="136">
        <f>'DIRECT SERVICES'!C75</f>
        <v>2103</v>
      </c>
      <c r="D26" s="202">
        <f>'DIRECT SERVICES'!D75</f>
        <v>44231</v>
      </c>
      <c r="E26" s="202">
        <f>D26+1</f>
        <v>44232</v>
      </c>
      <c r="F26" s="202"/>
      <c r="G26" s="202">
        <f t="shared" si="0"/>
        <v>44238</v>
      </c>
      <c r="H26" s="202">
        <f t="shared" si="1"/>
        <v>44239</v>
      </c>
      <c r="I26" s="202">
        <f t="shared" si="2"/>
        <v>44239</v>
      </c>
      <c r="J26" s="202">
        <f t="shared" si="3"/>
        <v>44239</v>
      </c>
      <c r="K26" s="207">
        <f t="shared" si="4"/>
        <v>44240</v>
      </c>
    </row>
    <row r="27" spans="2:12" ht="24" customHeight="1">
      <c r="B27" s="215" t="str">
        <f>'DIRECT SERVICES'!B28</f>
        <v>STAR FRONTIER </v>
      </c>
      <c r="C27" s="136">
        <f>'DIRECT SERVICES'!C28</f>
        <v>2103</v>
      </c>
      <c r="D27" s="202">
        <f>'DIRECT SERVICES'!D28</f>
        <v>44233</v>
      </c>
      <c r="E27" s="202"/>
      <c r="F27" s="202">
        <f>D27+1</f>
        <v>44234</v>
      </c>
      <c r="G27" s="202">
        <f t="shared" si="0"/>
        <v>44240</v>
      </c>
      <c r="H27" s="202">
        <f t="shared" si="1"/>
        <v>44241</v>
      </c>
      <c r="I27" s="202">
        <f t="shared" si="2"/>
        <v>44241</v>
      </c>
      <c r="J27" s="202">
        <f t="shared" si="3"/>
        <v>44241</v>
      </c>
      <c r="K27" s="207">
        <f t="shared" si="4"/>
        <v>44242</v>
      </c>
      <c r="L27" s="120" t="s">
        <v>95</v>
      </c>
    </row>
    <row r="28" spans="2:12" ht="24" customHeight="1">
      <c r="B28" s="215" t="str">
        <f>'DIRECT SERVICES'!B76</f>
        <v>STAR EXPLORER </v>
      </c>
      <c r="C28" s="136" t="s">
        <v>177</v>
      </c>
      <c r="D28" s="202">
        <f>'DIRECT SERVICES'!D76</f>
        <v>44238</v>
      </c>
      <c r="E28" s="202">
        <f>D28+1</f>
        <v>44239</v>
      </c>
      <c r="F28" s="202"/>
      <c r="G28" s="202">
        <f t="shared" si="0"/>
        <v>44245</v>
      </c>
      <c r="H28" s="202">
        <f t="shared" si="1"/>
        <v>44246</v>
      </c>
      <c r="I28" s="202">
        <f t="shared" si="2"/>
        <v>44246</v>
      </c>
      <c r="J28" s="202">
        <f t="shared" si="3"/>
        <v>44246</v>
      </c>
      <c r="K28" s="207">
        <f t="shared" si="4"/>
        <v>44247</v>
      </c>
      <c r="L28" s="120" t="s">
        <v>95</v>
      </c>
    </row>
    <row r="29" spans="2:11" ht="24" customHeight="1">
      <c r="B29" s="216" t="str">
        <f>'DIRECT SERVICES'!B29</f>
        <v>SUNNY CALLA</v>
      </c>
      <c r="C29" s="136">
        <f>'DIRECT SERVICES'!C29</f>
        <v>2103</v>
      </c>
      <c r="D29" s="202">
        <f>'DIRECT SERVICES'!D29</f>
        <v>44240</v>
      </c>
      <c r="E29" s="202"/>
      <c r="F29" s="202">
        <f>D29+1</f>
        <v>44241</v>
      </c>
      <c r="G29" s="202">
        <f t="shared" si="0"/>
        <v>44247</v>
      </c>
      <c r="H29" s="202">
        <f t="shared" si="1"/>
        <v>44248</v>
      </c>
      <c r="I29" s="202">
        <f t="shared" si="2"/>
        <v>44248</v>
      </c>
      <c r="J29" s="202">
        <f t="shared" si="3"/>
        <v>44248</v>
      </c>
      <c r="K29" s="207">
        <f t="shared" si="4"/>
        <v>44249</v>
      </c>
    </row>
    <row r="30" spans="2:11" ht="24" customHeight="1">
      <c r="B30" s="221" t="str">
        <f>'DIRECT SERVICES'!B77</f>
        <v>PANCON VICTORY</v>
      </c>
      <c r="C30" s="136">
        <f>'DIRECT SERVICES'!C77</f>
        <v>2019</v>
      </c>
      <c r="D30" s="219">
        <f>'DIRECT SERVICES'!D77</f>
        <v>44245</v>
      </c>
      <c r="E30" s="219">
        <f>D30+1</f>
        <v>44246</v>
      </c>
      <c r="F30" s="219"/>
      <c r="G30" s="219">
        <f t="shared" si="0"/>
        <v>44252</v>
      </c>
      <c r="H30" s="219">
        <f t="shared" si="1"/>
        <v>44253</v>
      </c>
      <c r="I30" s="219">
        <f t="shared" si="2"/>
        <v>44253</v>
      </c>
      <c r="J30" s="219">
        <f t="shared" si="3"/>
        <v>44253</v>
      </c>
      <c r="K30" s="220">
        <f t="shared" si="4"/>
        <v>44254</v>
      </c>
    </row>
    <row r="31" spans="2:12" ht="24" customHeight="1">
      <c r="B31" s="215" t="str">
        <f>'DIRECT SERVICES'!B30</f>
        <v>STAR FRONTIER </v>
      </c>
      <c r="C31" s="136">
        <f>'DIRECT SERVICES'!C30</f>
        <v>2104</v>
      </c>
      <c r="D31" s="202">
        <f>'DIRECT SERVICES'!D30</f>
        <v>44247</v>
      </c>
      <c r="E31" s="202"/>
      <c r="F31" s="202">
        <f>D31+1</f>
        <v>44248</v>
      </c>
      <c r="G31" s="202">
        <f t="shared" si="0"/>
        <v>44254</v>
      </c>
      <c r="H31" s="202">
        <f t="shared" si="1"/>
        <v>44255</v>
      </c>
      <c r="I31" s="202">
        <f t="shared" si="2"/>
        <v>44255</v>
      </c>
      <c r="J31" s="202">
        <f t="shared" si="3"/>
        <v>44255</v>
      </c>
      <c r="K31" s="207">
        <f t="shared" si="4"/>
        <v>44256</v>
      </c>
      <c r="L31" s="120" t="s">
        <v>95</v>
      </c>
    </row>
    <row r="32" spans="2:12" ht="24" customHeight="1">
      <c r="B32" s="215" t="str">
        <f>'DIRECT SERVICES'!B78</f>
        <v>STAR EXPLORER </v>
      </c>
      <c r="C32" s="136">
        <f>'DIRECT SERVICES'!C78</f>
        <v>2104</v>
      </c>
      <c r="D32" s="202">
        <f>'DIRECT SERVICES'!D78</f>
        <v>44252</v>
      </c>
      <c r="E32" s="202">
        <f>D32+2</f>
        <v>44254</v>
      </c>
      <c r="F32" s="202"/>
      <c r="G32" s="202">
        <f t="shared" si="0"/>
        <v>44259</v>
      </c>
      <c r="H32" s="202">
        <f t="shared" si="1"/>
        <v>44260</v>
      </c>
      <c r="I32" s="202">
        <f t="shared" si="2"/>
        <v>44260</v>
      </c>
      <c r="J32" s="202">
        <f t="shared" si="3"/>
        <v>44260</v>
      </c>
      <c r="K32" s="207">
        <f t="shared" si="4"/>
        <v>44261</v>
      </c>
      <c r="L32" s="120" t="s">
        <v>95</v>
      </c>
    </row>
    <row r="33" spans="2:11" ht="24" customHeight="1" thickBot="1">
      <c r="B33" s="218" t="str">
        <f>'DIRECT SERVICES'!B31</f>
        <v>SUNNY CALLA</v>
      </c>
      <c r="C33" s="137">
        <f>'DIRECT SERVICES'!C31</f>
        <v>2104</v>
      </c>
      <c r="D33" s="205">
        <f>'DIRECT SERVICES'!D31</f>
        <v>44254</v>
      </c>
      <c r="E33" s="205"/>
      <c r="F33" s="205">
        <f>D33+1</f>
        <v>44255</v>
      </c>
      <c r="G33" s="205">
        <f t="shared" si="0"/>
        <v>44261</v>
      </c>
      <c r="H33" s="205">
        <f t="shared" si="1"/>
        <v>44262</v>
      </c>
      <c r="I33" s="205">
        <f t="shared" si="2"/>
        <v>44262</v>
      </c>
      <c r="J33" s="205">
        <f t="shared" si="3"/>
        <v>44262</v>
      </c>
      <c r="K33" s="206">
        <f t="shared" si="4"/>
        <v>44263</v>
      </c>
    </row>
    <row r="34" ht="15">
      <c r="C34" s="110"/>
    </row>
    <row r="35" spans="2:8" ht="16.5">
      <c r="B35" s="177" t="s">
        <v>12</v>
      </c>
      <c r="C35" s="92"/>
      <c r="D35" s="92"/>
      <c r="E35" s="92"/>
      <c r="F35" s="92"/>
      <c r="G35" s="92"/>
      <c r="H35" s="92"/>
    </row>
    <row r="36" spans="2:8" ht="16.5">
      <c r="B36" s="180" t="s">
        <v>6</v>
      </c>
      <c r="C36" s="92"/>
      <c r="D36" s="92"/>
      <c r="E36" s="92"/>
      <c r="F36" s="92"/>
      <c r="G36" s="92"/>
      <c r="H36" s="92"/>
    </row>
    <row r="37" spans="2:8" ht="15">
      <c r="B37" s="92"/>
      <c r="C37" s="92"/>
      <c r="D37" s="92"/>
      <c r="E37" s="92"/>
      <c r="F37" s="92"/>
      <c r="G37" s="92"/>
      <c r="H37" s="92"/>
    </row>
    <row r="38" spans="2:8" ht="17.25">
      <c r="B38" s="97" t="s">
        <v>7</v>
      </c>
      <c r="C38" s="86"/>
      <c r="D38" s="86"/>
      <c r="E38" s="86"/>
      <c r="F38" s="92"/>
      <c r="G38" s="92"/>
      <c r="H38" s="92"/>
    </row>
    <row r="39" spans="2:8" ht="17.25">
      <c r="B39" s="98" t="s">
        <v>15</v>
      </c>
      <c r="C39" s="116"/>
      <c r="D39" s="99"/>
      <c r="E39" s="86"/>
      <c r="F39" s="92"/>
      <c r="G39" s="92"/>
      <c r="H39" s="92"/>
    </row>
    <row r="40" spans="2:8" ht="17.25">
      <c r="B40" s="98" t="s">
        <v>119</v>
      </c>
      <c r="C40" s="116"/>
      <c r="D40" s="99"/>
      <c r="E40" s="86"/>
      <c r="F40" s="92"/>
      <c r="G40" s="92"/>
      <c r="H40" s="92"/>
    </row>
    <row r="41" spans="2:8" ht="17.25">
      <c r="B41" s="98" t="s">
        <v>8</v>
      </c>
      <c r="C41" s="116"/>
      <c r="D41" s="99"/>
      <c r="E41" s="86"/>
      <c r="F41" s="92"/>
      <c r="G41" s="92"/>
      <c r="H41" s="92"/>
    </row>
    <row r="42" spans="2:8" ht="17.25">
      <c r="B42" s="98" t="s">
        <v>16</v>
      </c>
      <c r="C42" s="117"/>
      <c r="D42" s="99"/>
      <c r="E42" s="86"/>
      <c r="F42" s="92"/>
      <c r="G42" s="92"/>
      <c r="H42" s="92"/>
    </row>
    <row r="43" spans="2:8" ht="16.5">
      <c r="B43" s="100" t="s">
        <v>9</v>
      </c>
      <c r="C43" s="117"/>
      <c r="D43" s="99"/>
      <c r="E43" s="86"/>
      <c r="F43" s="92"/>
      <c r="G43" s="92"/>
      <c r="H43" s="92"/>
    </row>
    <row r="44" spans="2:8" ht="16.5">
      <c r="B44" s="101" t="s">
        <v>10</v>
      </c>
      <c r="C44" s="117"/>
      <c r="D44" s="99"/>
      <c r="E44" s="86"/>
      <c r="F44" s="92"/>
      <c r="G44" s="92"/>
      <c r="H44" s="92"/>
    </row>
    <row r="45" spans="2:8" ht="17.25">
      <c r="B45" s="102" t="s">
        <v>118</v>
      </c>
      <c r="C45" s="86"/>
      <c r="D45" s="98" t="s">
        <v>112</v>
      </c>
      <c r="E45" s="86"/>
      <c r="F45" s="92"/>
      <c r="G45" s="92"/>
      <c r="H45" s="92"/>
    </row>
    <row r="46" spans="2:8" ht="16.5">
      <c r="B46" s="86"/>
      <c r="C46" s="86"/>
      <c r="D46" s="86"/>
      <c r="E46" s="86"/>
      <c r="F46" s="92"/>
      <c r="G46" s="92"/>
      <c r="H46" s="92"/>
    </row>
    <row r="47" spans="2:8" ht="16.5">
      <c r="B47" s="86"/>
      <c r="C47" s="86"/>
      <c r="D47" s="86"/>
      <c r="E47" s="86"/>
      <c r="F47" s="92"/>
      <c r="G47" s="92"/>
      <c r="H47" s="92"/>
    </row>
    <row r="48" spans="2:5" ht="16.5">
      <c r="B48" s="86"/>
      <c r="C48" s="86"/>
      <c r="D48" s="86"/>
      <c r="E48" s="86"/>
    </row>
  </sheetData>
  <sheetProtection/>
  <mergeCells count="9">
    <mergeCell ref="C14:C16"/>
    <mergeCell ref="G14:K14"/>
    <mergeCell ref="D1:K9"/>
    <mergeCell ref="B1:C9"/>
    <mergeCell ref="B12:O12"/>
    <mergeCell ref="D14:D15"/>
    <mergeCell ref="E14:E15"/>
    <mergeCell ref="F14:F15"/>
    <mergeCell ref="B14:B16"/>
  </mergeCells>
  <hyperlinks>
    <hyperlink ref="D45" r:id="rId1" display="ngoc.ag@viconship.com"/>
  </hyperlinks>
  <printOptions/>
  <pageMargins left="0.7" right="0.7" top="0.75" bottom="0.75" header="0.3" footer="0.3"/>
  <pageSetup horizontalDpi="600" verticalDpi="600" orientation="portrait" paperSize="9" r:id="rId3"/>
  <ignoredErrors>
    <ignoredError sqref="C17:C22 C23:C3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AH81"/>
  <sheetViews>
    <sheetView showGridLines="0" tabSelected="1" zoomScale="70" zoomScaleNormal="70" zoomScalePageLayoutView="0" workbookViewId="0" topLeftCell="A1">
      <selection activeCell="B76" sqref="B76"/>
    </sheetView>
  </sheetViews>
  <sheetFormatPr defaultColWidth="9.00390625" defaultRowHeight="14.25"/>
  <cols>
    <col min="1" max="1" width="5.125" style="4" customWidth="1"/>
    <col min="2" max="2" width="29.125" style="4" customWidth="1"/>
    <col min="3" max="3" width="14.75390625" style="105" customWidth="1"/>
    <col min="4" max="4" width="20.50390625" style="4" customWidth="1"/>
    <col min="5" max="14" width="1.4921875" style="4" customWidth="1"/>
    <col min="15" max="15" width="5.50390625" style="4" customWidth="1"/>
    <col min="16" max="16" width="1.25" style="4" hidden="1" customWidth="1"/>
    <col min="17" max="17" width="0.2421875" style="4" hidden="1" customWidth="1"/>
    <col min="18" max="18" width="1.4921875" style="4" hidden="1" customWidth="1"/>
    <col min="19" max="19" width="1.25" style="4" hidden="1" customWidth="1"/>
    <col min="20" max="20" width="1.4921875" style="4" hidden="1" customWidth="1"/>
    <col min="21" max="21" width="1.00390625" style="4" hidden="1" customWidth="1"/>
    <col min="22" max="22" width="19.75390625" style="41" customWidth="1"/>
    <col min="23" max="23" width="19.125" style="41" customWidth="1"/>
    <col min="24" max="24" width="19.75390625" style="41" customWidth="1"/>
    <col min="25" max="16384" width="9.00390625" style="4" customWidth="1"/>
  </cols>
  <sheetData>
    <row r="2" spans="4:22" ht="15" customHeight="1"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4" ht="15.75" customHeight="1">
      <c r="B3" s="3"/>
      <c r="C3" s="394" t="s">
        <v>5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</row>
    <row r="4" spans="2:24" ht="12" customHeight="1">
      <c r="B4" s="3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</row>
    <row r="5" spans="2:24" ht="12" customHeight="1">
      <c r="B5" s="3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</row>
    <row r="6" spans="2:24" ht="12" customHeight="1">
      <c r="B6" s="3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</row>
    <row r="7" spans="2:24" ht="12" customHeight="1">
      <c r="B7" s="3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</row>
    <row r="8" spans="2:24" ht="12" customHeight="1">
      <c r="B8" s="3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</row>
    <row r="9" spans="2:24" ht="21" customHeight="1">
      <c r="B9" s="3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</row>
    <row r="10" spans="2:24" ht="3.75" customHeight="1">
      <c r="B10" s="3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</row>
    <row r="11" spans="2:24" ht="3.75" customHeight="1">
      <c r="B11" s="3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</row>
    <row r="12" spans="2:24" ht="3.75" customHeight="1">
      <c r="B12" s="3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</row>
    <row r="13" spans="2:24" ht="3.75" customHeight="1">
      <c r="B13" s="3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</row>
    <row r="14" spans="2:24" ht="3.75" customHeight="1">
      <c r="B14" s="3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</row>
    <row r="15" spans="2:21" ht="3.75" customHeight="1">
      <c r="B15" s="3"/>
      <c r="C15" s="10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2:21" ht="3.75" customHeight="1">
      <c r="B16" s="3"/>
      <c r="C16" s="10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3.75" customHeight="1">
      <c r="B17" s="3"/>
      <c r="C17" s="10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3.75" customHeight="1">
      <c r="B18" s="3"/>
      <c r="C18" s="10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3.75" customHeight="1">
      <c r="B19" s="3"/>
      <c r="C19" s="10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3.75" customHeight="1">
      <c r="B20" s="3"/>
      <c r="C20" s="10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2:24" s="10" customFormat="1" ht="5.25" customHeight="1">
      <c r="B21" s="2"/>
      <c r="C21" s="10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40"/>
      <c r="W21" s="40"/>
      <c r="X21" s="40"/>
    </row>
    <row r="22" spans="2:24" s="10" customFormat="1" ht="11.25" customHeight="1" hidden="1">
      <c r="B22" s="2"/>
      <c r="C22" s="10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40"/>
      <c r="W22" s="40"/>
      <c r="X22" s="40"/>
    </row>
    <row r="23" spans="2:24" s="10" customFormat="1" ht="9" customHeight="1" hidden="1">
      <c r="B23" s="2"/>
      <c r="C23" s="10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0"/>
      <c r="W23" s="40"/>
      <c r="X23" s="40"/>
    </row>
    <row r="24" spans="2:24" s="10" customFormat="1" ht="6" customHeight="1" hidden="1">
      <c r="B24" s="2"/>
      <c r="C24" s="10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40"/>
      <c r="W24" s="40"/>
      <c r="X24" s="40"/>
    </row>
    <row r="25" spans="2:24" s="10" customFormat="1" ht="1.5" customHeight="1" hidden="1">
      <c r="B25" s="2"/>
      <c r="C25" s="10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0"/>
      <c r="W25" s="40"/>
      <c r="X25" s="40"/>
    </row>
    <row r="26" spans="2:24" s="10" customFormat="1" ht="15.75" customHeight="1">
      <c r="B26" s="9" t="s">
        <v>59</v>
      </c>
      <c r="C26" s="108"/>
      <c r="D26" s="17" t="s">
        <v>58</v>
      </c>
      <c r="E26" s="6"/>
      <c r="F26" s="6"/>
      <c r="G26" s="6"/>
      <c r="H26" s="6"/>
      <c r="I26" s="6"/>
      <c r="J26" s="6"/>
      <c r="K26" s="7"/>
      <c r="L26" s="7"/>
      <c r="M26" s="1"/>
      <c r="N26" s="1"/>
      <c r="V26" s="40"/>
      <c r="W26" s="40"/>
      <c r="X26" s="40"/>
    </row>
    <row r="27" spans="2:24" s="10" customFormat="1" ht="15.75" customHeight="1" thickBot="1">
      <c r="B27" s="9"/>
      <c r="C27" s="107"/>
      <c r="D27" s="13"/>
      <c r="E27" s="6"/>
      <c r="F27" s="6"/>
      <c r="G27" s="6"/>
      <c r="H27" s="6"/>
      <c r="I27" s="6"/>
      <c r="J27" s="6"/>
      <c r="K27" s="7"/>
      <c r="L27" s="7"/>
      <c r="M27" s="1"/>
      <c r="N27" s="1"/>
      <c r="V27" s="45"/>
      <c r="W27" s="45"/>
      <c r="X27" s="45"/>
    </row>
    <row r="28" spans="2:24" s="10" customFormat="1" ht="23.25" customHeight="1">
      <c r="B28" s="310" t="s">
        <v>0</v>
      </c>
      <c r="C28" s="312" t="s">
        <v>1</v>
      </c>
      <c r="D28" s="322" t="s">
        <v>35</v>
      </c>
      <c r="E28" s="325" t="s">
        <v>3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91" t="s">
        <v>54</v>
      </c>
      <c r="W28" s="392"/>
      <c r="X28" s="393"/>
    </row>
    <row r="29" spans="2:24" s="10" customFormat="1" ht="18.75" customHeight="1">
      <c r="B29" s="311"/>
      <c r="C29" s="321"/>
      <c r="D29" s="323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52" t="s">
        <v>55</v>
      </c>
      <c r="W29" s="52" t="s">
        <v>56</v>
      </c>
      <c r="X29" s="55" t="s">
        <v>57</v>
      </c>
    </row>
    <row r="30" spans="2:24" s="10" customFormat="1" ht="18" customHeight="1">
      <c r="B30" s="320"/>
      <c r="C30" s="313"/>
      <c r="D30" s="249" t="s">
        <v>37</v>
      </c>
      <c r="E30" s="291" t="s">
        <v>30</v>
      </c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290"/>
      <c r="V30" s="46" t="s">
        <v>33</v>
      </c>
      <c r="W30" s="46" t="s">
        <v>45</v>
      </c>
      <c r="X30" s="47" t="s">
        <v>45</v>
      </c>
    </row>
    <row r="31" spans="2:24" s="10" customFormat="1" ht="16.5" customHeight="1">
      <c r="B31" s="197" t="s">
        <v>4</v>
      </c>
      <c r="C31" s="109"/>
      <c r="D31" s="20" t="s">
        <v>14</v>
      </c>
      <c r="E31" s="309" t="s">
        <v>151</v>
      </c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43"/>
      <c r="Q31" s="43"/>
      <c r="R31" s="43"/>
      <c r="S31" s="43"/>
      <c r="T31" s="43"/>
      <c r="U31" s="44"/>
      <c r="V31" s="48"/>
      <c r="W31" s="48"/>
      <c r="X31" s="49"/>
    </row>
    <row r="32" spans="2:25" s="10" customFormat="1" ht="28.5" customHeight="1">
      <c r="B32" s="257" t="s">
        <v>197</v>
      </c>
      <c r="C32" s="136">
        <v>2101</v>
      </c>
      <c r="D32" s="248">
        <v>44203</v>
      </c>
      <c r="E32" s="277">
        <f aca="true" t="shared" si="0" ref="E32:E38">D32+5</f>
        <v>44208</v>
      </c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48"/>
      <c r="V32" s="157">
        <f aca="true" t="shared" si="1" ref="V32:V39">D32+12</f>
        <v>44215</v>
      </c>
      <c r="W32" s="157">
        <f aca="true" t="shared" si="2" ref="W32:W39">D32+13</f>
        <v>44216</v>
      </c>
      <c r="X32" s="139">
        <f aca="true" t="shared" si="3" ref="X32:X39">D32+13</f>
        <v>44216</v>
      </c>
      <c r="Y32" s="120"/>
    </row>
    <row r="33" spans="2:25" s="10" customFormat="1" ht="28.5" customHeight="1">
      <c r="B33" s="263" t="s">
        <v>186</v>
      </c>
      <c r="C33" s="136">
        <v>2101</v>
      </c>
      <c r="D33" s="248">
        <f aca="true" t="shared" si="4" ref="D33:D39">D32+7</f>
        <v>44210</v>
      </c>
      <c r="E33" s="277">
        <f t="shared" si="0"/>
        <v>44215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48"/>
      <c r="V33" s="157">
        <f t="shared" si="1"/>
        <v>44222</v>
      </c>
      <c r="W33" s="157">
        <f t="shared" si="2"/>
        <v>44223</v>
      </c>
      <c r="X33" s="139">
        <f t="shared" si="3"/>
        <v>44223</v>
      </c>
      <c r="Y33" s="120" t="s">
        <v>95</v>
      </c>
    </row>
    <row r="34" spans="2:25" s="10" customFormat="1" ht="28.5" customHeight="1">
      <c r="B34" s="267" t="s">
        <v>188</v>
      </c>
      <c r="C34" s="159">
        <f>C32+1</f>
        <v>2102</v>
      </c>
      <c r="D34" s="160">
        <f t="shared" si="4"/>
        <v>44217</v>
      </c>
      <c r="E34" s="277">
        <f t="shared" si="0"/>
        <v>44222</v>
      </c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48">
        <f t="shared" si="1"/>
        <v>44229</v>
      </c>
      <c r="W34" s="248">
        <f t="shared" si="2"/>
        <v>44230</v>
      </c>
      <c r="X34" s="253">
        <f t="shared" si="3"/>
        <v>44230</v>
      </c>
      <c r="Y34" s="120"/>
    </row>
    <row r="35" spans="2:25" s="10" customFormat="1" ht="28.5" customHeight="1">
      <c r="B35" s="263" t="s">
        <v>186</v>
      </c>
      <c r="C35" s="136">
        <f>C33+1</f>
        <v>2102</v>
      </c>
      <c r="D35" s="248">
        <f t="shared" si="4"/>
        <v>44224</v>
      </c>
      <c r="E35" s="278">
        <f t="shared" si="0"/>
        <v>44229</v>
      </c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157">
        <f t="shared" si="1"/>
        <v>44236</v>
      </c>
      <c r="W35" s="157">
        <f t="shared" si="2"/>
        <v>44237</v>
      </c>
      <c r="X35" s="139">
        <f t="shared" si="3"/>
        <v>44237</v>
      </c>
      <c r="Y35" s="120" t="s">
        <v>95</v>
      </c>
    </row>
    <row r="36" spans="2:24" s="10" customFormat="1" ht="28.5" customHeight="1">
      <c r="B36" s="267" t="s">
        <v>188</v>
      </c>
      <c r="C36" s="136">
        <f>C32+2</f>
        <v>2103</v>
      </c>
      <c r="D36" s="248">
        <f t="shared" si="4"/>
        <v>44231</v>
      </c>
      <c r="E36" s="278">
        <f t="shared" si="0"/>
        <v>44236</v>
      </c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157">
        <f t="shared" si="1"/>
        <v>44243</v>
      </c>
      <c r="W36" s="157">
        <f t="shared" si="2"/>
        <v>44244</v>
      </c>
      <c r="X36" s="139">
        <f t="shared" si="3"/>
        <v>44244</v>
      </c>
    </row>
    <row r="37" spans="2:25" s="10" customFormat="1" ht="28.5" customHeight="1">
      <c r="B37" s="263" t="s">
        <v>186</v>
      </c>
      <c r="C37" s="136">
        <f>C33+2</f>
        <v>2103</v>
      </c>
      <c r="D37" s="248">
        <f t="shared" si="4"/>
        <v>44238</v>
      </c>
      <c r="E37" s="277">
        <f t="shared" si="0"/>
        <v>44243</v>
      </c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48"/>
      <c r="V37" s="157">
        <f t="shared" si="1"/>
        <v>44250</v>
      </c>
      <c r="W37" s="157">
        <f t="shared" si="2"/>
        <v>44251</v>
      </c>
      <c r="X37" s="139">
        <f t="shared" si="3"/>
        <v>44251</v>
      </c>
      <c r="Y37" s="120" t="s">
        <v>95</v>
      </c>
    </row>
    <row r="38" spans="2:24" s="10" customFormat="1" ht="28.5" customHeight="1">
      <c r="B38" s="267" t="s">
        <v>188</v>
      </c>
      <c r="C38" s="136">
        <v>2019</v>
      </c>
      <c r="D38" s="248">
        <f t="shared" si="4"/>
        <v>44245</v>
      </c>
      <c r="E38" s="277">
        <f t="shared" si="0"/>
        <v>44250</v>
      </c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48">
        <f t="shared" si="1"/>
        <v>44257</v>
      </c>
      <c r="W38" s="248">
        <f t="shared" si="2"/>
        <v>44258</v>
      </c>
      <c r="X38" s="253">
        <f t="shared" si="3"/>
        <v>44258</v>
      </c>
    </row>
    <row r="39" spans="2:25" s="10" customFormat="1" ht="28.5" customHeight="1" thickBot="1">
      <c r="B39" s="268" t="s">
        <v>186</v>
      </c>
      <c r="C39" s="137">
        <f>C33+3</f>
        <v>2104</v>
      </c>
      <c r="D39" s="256">
        <f t="shared" si="4"/>
        <v>44252</v>
      </c>
      <c r="E39" s="345">
        <f>D39+5</f>
        <v>44257</v>
      </c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256"/>
      <c r="Q39" s="256"/>
      <c r="R39" s="256"/>
      <c r="S39" s="256"/>
      <c r="T39" s="256"/>
      <c r="U39" s="256"/>
      <c r="V39" s="156">
        <f t="shared" si="1"/>
        <v>44264</v>
      </c>
      <c r="W39" s="156">
        <f t="shared" si="2"/>
        <v>44265</v>
      </c>
      <c r="X39" s="140">
        <f t="shared" si="3"/>
        <v>44265</v>
      </c>
      <c r="Y39" s="120" t="s">
        <v>95</v>
      </c>
    </row>
    <row r="40" spans="2:24" s="10" customFormat="1" ht="33.75" customHeight="1">
      <c r="B40" s="147"/>
      <c r="C40" s="110"/>
      <c r="D40" s="191"/>
      <c r="E40" s="12"/>
      <c r="F40" s="12"/>
      <c r="G40" s="12"/>
      <c r="H40" s="12"/>
      <c r="I40" s="12"/>
      <c r="J40" s="12"/>
      <c r="K40" s="12"/>
      <c r="L40" s="12"/>
      <c r="M40" s="11"/>
      <c r="N40" s="11"/>
      <c r="V40" s="40"/>
      <c r="W40" s="40"/>
      <c r="X40" s="40"/>
    </row>
    <row r="41" spans="2:24" s="10" customFormat="1" ht="15.75">
      <c r="B41" s="9" t="s">
        <v>141</v>
      </c>
      <c r="C41" s="108"/>
      <c r="D41" s="17" t="s">
        <v>58</v>
      </c>
      <c r="E41" s="6"/>
      <c r="F41" s="6"/>
      <c r="G41" s="6"/>
      <c r="H41" s="6"/>
      <c r="I41" s="6"/>
      <c r="J41" s="6"/>
      <c r="K41" s="7"/>
      <c r="L41" s="7"/>
      <c r="M41" s="1"/>
      <c r="N41" s="1"/>
      <c r="V41" s="40"/>
      <c r="W41" s="40"/>
      <c r="X41" s="40"/>
    </row>
    <row r="42" spans="2:24" s="10" customFormat="1" ht="33.75" customHeight="1" thickBot="1">
      <c r="B42" s="9"/>
      <c r="C42" s="107"/>
      <c r="D42" s="13"/>
      <c r="E42" s="6"/>
      <c r="F42" s="6"/>
      <c r="G42" s="6"/>
      <c r="H42" s="6"/>
      <c r="I42" s="6"/>
      <c r="J42" s="6"/>
      <c r="K42" s="7"/>
      <c r="L42" s="7"/>
      <c r="M42" s="1"/>
      <c r="N42" s="1"/>
      <c r="V42" s="45"/>
      <c r="W42" s="45"/>
      <c r="X42" s="45"/>
    </row>
    <row r="43" spans="2:24" s="10" customFormat="1" ht="25.5" customHeight="1">
      <c r="B43" s="310" t="s">
        <v>0</v>
      </c>
      <c r="C43" s="312" t="s">
        <v>1</v>
      </c>
      <c r="D43" s="322" t="s">
        <v>35</v>
      </c>
      <c r="E43" s="325" t="s">
        <v>3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91" t="s">
        <v>54</v>
      </c>
      <c r="W43" s="392"/>
      <c r="X43" s="393"/>
    </row>
    <row r="44" spans="2:24" s="10" customFormat="1" ht="27" customHeight="1">
      <c r="B44" s="311"/>
      <c r="C44" s="321"/>
      <c r="D44" s="323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52" t="s">
        <v>55</v>
      </c>
      <c r="W44" s="52" t="s">
        <v>56</v>
      </c>
      <c r="X44" s="55" t="s">
        <v>57</v>
      </c>
    </row>
    <row r="45" spans="2:24" s="10" customFormat="1" ht="24" customHeight="1">
      <c r="B45" s="320"/>
      <c r="C45" s="313"/>
      <c r="D45" s="227" t="s">
        <v>36</v>
      </c>
      <c r="E45" s="291" t="s">
        <v>142</v>
      </c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290"/>
      <c r="V45" s="46" t="s">
        <v>134</v>
      </c>
      <c r="W45" s="46" t="s">
        <v>137</v>
      </c>
      <c r="X45" s="47" t="s">
        <v>137</v>
      </c>
    </row>
    <row r="46" spans="2:24" s="10" customFormat="1" ht="18" customHeight="1">
      <c r="B46" s="197" t="s">
        <v>4</v>
      </c>
      <c r="C46" s="109"/>
      <c r="D46" s="20" t="s">
        <v>143</v>
      </c>
      <c r="E46" s="309" t="s">
        <v>150</v>
      </c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43"/>
      <c r="Q46" s="43"/>
      <c r="R46" s="43"/>
      <c r="S46" s="43"/>
      <c r="T46" s="43"/>
      <c r="U46" s="44"/>
      <c r="V46" s="48"/>
      <c r="W46" s="48"/>
      <c r="X46" s="49"/>
    </row>
    <row r="47" spans="2:25" s="10" customFormat="1" ht="27.75" customHeight="1">
      <c r="B47" s="263" t="s">
        <v>173</v>
      </c>
      <c r="C47" s="174">
        <v>122</v>
      </c>
      <c r="D47" s="248">
        <v>44191</v>
      </c>
      <c r="E47" s="277">
        <f>D47+8</f>
        <v>44199</v>
      </c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22"/>
      <c r="V47" s="157">
        <f>D47+15</f>
        <v>44206</v>
      </c>
      <c r="W47" s="157">
        <f>D47+16</f>
        <v>44207</v>
      </c>
      <c r="X47" s="139">
        <f>D47+16</f>
        <v>44207</v>
      </c>
      <c r="Y47" s="120" t="s">
        <v>95</v>
      </c>
    </row>
    <row r="48" spans="2:25" s="10" customFormat="1" ht="27.75" customHeight="1">
      <c r="B48" s="264" t="s">
        <v>185</v>
      </c>
      <c r="C48" s="174">
        <v>2026</v>
      </c>
      <c r="D48" s="248">
        <f>D47+7</f>
        <v>44198</v>
      </c>
      <c r="E48" s="277">
        <f aca="true" t="shared" si="5" ref="E48:E53">D48+5</f>
        <v>44203</v>
      </c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22"/>
      <c r="V48" s="157">
        <f aca="true" t="shared" si="6" ref="V48:V56">D48+15</f>
        <v>44213</v>
      </c>
      <c r="W48" s="157">
        <f aca="true" t="shared" si="7" ref="W48:W56">D48+16</f>
        <v>44214</v>
      </c>
      <c r="X48" s="139">
        <f aca="true" t="shared" si="8" ref="X48:X56">D48+16</f>
        <v>44214</v>
      </c>
      <c r="Y48" s="120"/>
    </row>
    <row r="49" spans="2:25" s="10" customFormat="1" ht="27.75" customHeight="1">
      <c r="B49" s="263" t="s">
        <v>173</v>
      </c>
      <c r="C49" s="174">
        <v>2101</v>
      </c>
      <c r="D49" s="248">
        <f aca="true" t="shared" si="9" ref="D49:D56">D48+7</f>
        <v>44205</v>
      </c>
      <c r="E49" s="278">
        <f t="shared" si="5"/>
        <v>44210</v>
      </c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157">
        <f t="shared" si="6"/>
        <v>44220</v>
      </c>
      <c r="W49" s="157">
        <f t="shared" si="7"/>
        <v>44221</v>
      </c>
      <c r="X49" s="139">
        <f t="shared" si="8"/>
        <v>44221</v>
      </c>
      <c r="Y49" s="120" t="s">
        <v>95</v>
      </c>
    </row>
    <row r="50" spans="2:25" s="10" customFormat="1" ht="27.75" customHeight="1">
      <c r="B50" s="264" t="s">
        <v>185</v>
      </c>
      <c r="C50" s="174">
        <v>2101</v>
      </c>
      <c r="D50" s="248">
        <f t="shared" si="9"/>
        <v>44212</v>
      </c>
      <c r="E50" s="278">
        <f t="shared" si="5"/>
        <v>44217</v>
      </c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157">
        <f t="shared" si="6"/>
        <v>44227</v>
      </c>
      <c r="W50" s="157">
        <f t="shared" si="7"/>
        <v>44228</v>
      </c>
      <c r="X50" s="139">
        <f t="shared" si="8"/>
        <v>44228</v>
      </c>
      <c r="Y50" s="120"/>
    </row>
    <row r="51" spans="2:25" s="10" customFormat="1" ht="27.75" customHeight="1">
      <c r="B51" s="263" t="s">
        <v>173</v>
      </c>
      <c r="C51" s="174">
        <f aca="true" t="shared" si="10" ref="C51:C56">C49+1</f>
        <v>2102</v>
      </c>
      <c r="D51" s="248">
        <f>D50+7</f>
        <v>44219</v>
      </c>
      <c r="E51" s="278">
        <f t="shared" si="5"/>
        <v>44224</v>
      </c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157">
        <f t="shared" si="6"/>
        <v>44234</v>
      </c>
      <c r="W51" s="157">
        <f t="shared" si="7"/>
        <v>44235</v>
      </c>
      <c r="X51" s="139">
        <f t="shared" si="8"/>
        <v>44235</v>
      </c>
      <c r="Y51" s="120" t="s">
        <v>95</v>
      </c>
    </row>
    <row r="52" spans="2:25" s="10" customFormat="1" ht="27.75" customHeight="1">
      <c r="B52" s="264" t="s">
        <v>185</v>
      </c>
      <c r="C52" s="174">
        <f t="shared" si="10"/>
        <v>2102</v>
      </c>
      <c r="D52" s="248">
        <f t="shared" si="9"/>
        <v>44226</v>
      </c>
      <c r="E52" s="277">
        <f t="shared" si="5"/>
        <v>44231</v>
      </c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22"/>
      <c r="V52" s="157">
        <f t="shared" si="6"/>
        <v>44241</v>
      </c>
      <c r="W52" s="157">
        <f t="shared" si="7"/>
        <v>44242</v>
      </c>
      <c r="X52" s="139">
        <f t="shared" si="8"/>
        <v>44242</v>
      </c>
      <c r="Y52" s="120"/>
    </row>
    <row r="53" spans="2:25" s="10" customFormat="1" ht="27.75" customHeight="1">
      <c r="B53" s="263" t="s">
        <v>173</v>
      </c>
      <c r="C53" s="174">
        <f t="shared" si="10"/>
        <v>2103</v>
      </c>
      <c r="D53" s="248">
        <f t="shared" si="9"/>
        <v>44233</v>
      </c>
      <c r="E53" s="278">
        <f t="shared" si="5"/>
        <v>44238</v>
      </c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157">
        <f t="shared" si="6"/>
        <v>44248</v>
      </c>
      <c r="W53" s="157">
        <f t="shared" si="7"/>
        <v>44249</v>
      </c>
      <c r="X53" s="139">
        <f t="shared" si="8"/>
        <v>44249</v>
      </c>
      <c r="Y53" s="120" t="s">
        <v>95</v>
      </c>
    </row>
    <row r="54" spans="2:34" s="5" customFormat="1" ht="27.75" customHeight="1">
      <c r="B54" s="264" t="s">
        <v>185</v>
      </c>
      <c r="C54" s="174">
        <f t="shared" si="10"/>
        <v>2103</v>
      </c>
      <c r="D54" s="248">
        <f t="shared" si="9"/>
        <v>44240</v>
      </c>
      <c r="E54" s="343">
        <f>D54+5</f>
        <v>44245</v>
      </c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223"/>
      <c r="Q54" s="223"/>
      <c r="R54" s="223"/>
      <c r="S54" s="223"/>
      <c r="T54" s="223"/>
      <c r="U54" s="223"/>
      <c r="V54" s="161">
        <f t="shared" si="6"/>
        <v>44255</v>
      </c>
      <c r="W54" s="161">
        <f t="shared" si="7"/>
        <v>44256</v>
      </c>
      <c r="X54" s="162">
        <f t="shared" si="8"/>
        <v>44256</v>
      </c>
      <c r="Y54" s="120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:34" s="5" customFormat="1" ht="27.75" customHeight="1">
      <c r="B55" s="265" t="s">
        <v>173</v>
      </c>
      <c r="C55" s="233">
        <f t="shared" si="10"/>
        <v>2104</v>
      </c>
      <c r="D55" s="250">
        <f t="shared" si="9"/>
        <v>44247</v>
      </c>
      <c r="E55" s="343">
        <f>D55+5</f>
        <v>44252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223"/>
      <c r="Q55" s="223"/>
      <c r="R55" s="223"/>
      <c r="S55" s="223"/>
      <c r="T55" s="223"/>
      <c r="U55" s="223"/>
      <c r="V55" s="161">
        <f t="shared" si="6"/>
        <v>44262</v>
      </c>
      <c r="W55" s="161">
        <f t="shared" si="7"/>
        <v>44263</v>
      </c>
      <c r="X55" s="162">
        <f t="shared" si="8"/>
        <v>44263</v>
      </c>
      <c r="Y55" s="120" t="s">
        <v>95</v>
      </c>
      <c r="Z55" s="23"/>
      <c r="AA55" s="23"/>
      <c r="AB55" s="23"/>
      <c r="AC55" s="23"/>
      <c r="AD55" s="23"/>
      <c r="AE55" s="23"/>
      <c r="AF55" s="23"/>
      <c r="AG55" s="23"/>
      <c r="AH55" s="23"/>
    </row>
    <row r="56" spans="2:34" s="5" customFormat="1" ht="27.75" customHeight="1" thickBot="1">
      <c r="B56" s="266" t="s">
        <v>185</v>
      </c>
      <c r="C56" s="236">
        <f t="shared" si="10"/>
        <v>2104</v>
      </c>
      <c r="D56" s="256">
        <f t="shared" si="9"/>
        <v>44254</v>
      </c>
      <c r="E56" s="345">
        <f>D56+5</f>
        <v>44259</v>
      </c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224"/>
      <c r="Q56" s="224"/>
      <c r="R56" s="224"/>
      <c r="S56" s="224"/>
      <c r="T56" s="224"/>
      <c r="U56" s="224"/>
      <c r="V56" s="156">
        <f t="shared" si="6"/>
        <v>44269</v>
      </c>
      <c r="W56" s="156">
        <f t="shared" si="7"/>
        <v>44270</v>
      </c>
      <c r="X56" s="140">
        <f t="shared" si="8"/>
        <v>44270</v>
      </c>
      <c r="Y56" s="120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:34" s="5" customFormat="1" ht="27.75" customHeight="1">
      <c r="B57" s="272"/>
      <c r="C57" s="195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24"/>
      <c r="W57" s="24"/>
      <c r="X57" s="24"/>
      <c r="Y57" s="120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:34" s="5" customFormat="1" ht="17.25" customHeight="1">
      <c r="B58" s="180" t="s">
        <v>6</v>
      </c>
      <c r="C58" s="178"/>
      <c r="D58" s="179"/>
      <c r="E58" s="179"/>
      <c r="F58" s="179"/>
      <c r="G58" s="179"/>
      <c r="H58" s="8"/>
      <c r="I58" s="8"/>
      <c r="J58" s="8"/>
      <c r="K58" s="21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40"/>
      <c r="W58" s="40"/>
      <c r="X58" s="40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:34" ht="16.5">
      <c r="B59" s="181"/>
      <c r="C59" s="178"/>
      <c r="D59" s="179"/>
      <c r="E59" s="179"/>
      <c r="F59" s="179"/>
      <c r="G59" s="179"/>
      <c r="H59" s="8"/>
      <c r="I59" s="8"/>
      <c r="J59" s="8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40"/>
      <c r="W59" s="40"/>
      <c r="X59" s="40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5.25" customHeight="1">
      <c r="B60" s="181"/>
      <c r="C60" s="178"/>
      <c r="D60" s="179"/>
      <c r="E60" s="179"/>
      <c r="F60" s="179"/>
      <c r="G60" s="179"/>
      <c r="H60" s="8"/>
      <c r="I60" s="8"/>
      <c r="J60" s="8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40"/>
      <c r="W60" s="40"/>
      <c r="X60" s="40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7.25">
      <c r="B61" s="97" t="s">
        <v>7</v>
      </c>
      <c r="C61" s="116"/>
      <c r="D61" s="99"/>
      <c r="E61" s="182"/>
      <c r="F61" s="183"/>
      <c r="G61" s="179"/>
      <c r="H61" s="8"/>
      <c r="I61" s="8"/>
      <c r="J61" s="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40"/>
      <c r="W61" s="40"/>
      <c r="X61" s="40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7.25">
      <c r="B62" s="98" t="s">
        <v>15</v>
      </c>
      <c r="C62" s="116"/>
      <c r="D62" s="99"/>
      <c r="E62" s="182"/>
      <c r="F62" s="183"/>
      <c r="G62" s="179"/>
      <c r="H62" s="8"/>
      <c r="I62" s="8"/>
      <c r="J62" s="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40"/>
      <c r="W62" s="40"/>
      <c r="X62" s="40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7.25">
      <c r="B63" s="98" t="s">
        <v>119</v>
      </c>
      <c r="C63" s="116"/>
      <c r="D63" s="99"/>
      <c r="E63" s="182"/>
      <c r="F63" s="183"/>
      <c r="G63" s="179"/>
      <c r="H63" s="8"/>
      <c r="I63" s="8"/>
      <c r="J63" s="8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40"/>
      <c r="W63" s="40"/>
      <c r="X63" s="40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7.25">
      <c r="B64" s="98" t="s">
        <v>8</v>
      </c>
      <c r="C64" s="116"/>
      <c r="D64" s="99"/>
      <c r="E64" s="182"/>
      <c r="F64" s="183"/>
      <c r="G64" s="179"/>
      <c r="H64" s="8"/>
      <c r="I64" s="8"/>
      <c r="J64" s="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40"/>
      <c r="W64" s="40"/>
      <c r="X64" s="40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7.25" customHeight="1">
      <c r="B65" s="98" t="s">
        <v>16</v>
      </c>
      <c r="C65" s="117"/>
      <c r="D65" s="99"/>
      <c r="E65" s="183"/>
      <c r="F65" s="184"/>
      <c r="G65" s="185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40"/>
      <c r="W65" s="40"/>
      <c r="X65" s="40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2" customHeight="1">
      <c r="B66" s="100" t="s">
        <v>9</v>
      </c>
      <c r="C66" s="117"/>
      <c r="D66" s="99"/>
      <c r="E66" s="183"/>
      <c r="F66" s="182"/>
      <c r="G66" s="18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40"/>
      <c r="W66" s="40"/>
      <c r="X66" s="40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6.5">
      <c r="B67" s="101" t="s">
        <v>10</v>
      </c>
      <c r="C67" s="117"/>
      <c r="D67" s="99"/>
      <c r="E67" s="183"/>
      <c r="F67" s="183"/>
      <c r="G67" s="185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40"/>
      <c r="W67" s="40"/>
      <c r="X67" s="40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s="19" customFormat="1" ht="21" customHeight="1">
      <c r="B68" s="102" t="s">
        <v>118</v>
      </c>
      <c r="C68" s="98" t="s">
        <v>112</v>
      </c>
      <c r="D68" s="100"/>
      <c r="E68" s="186"/>
      <c r="F68" s="186"/>
      <c r="G68" s="187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8"/>
      <c r="W68" s="38"/>
      <c r="X68" s="38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2:34" ht="16.5">
      <c r="B69" s="104"/>
      <c r="C69" s="118"/>
      <c r="D69" s="104"/>
      <c r="E69" s="35"/>
      <c r="F69" s="3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40"/>
      <c r="W69" s="40"/>
      <c r="X69" s="40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ht="16.5">
      <c r="B70" s="96"/>
      <c r="C70" s="115"/>
      <c r="D70" s="96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40"/>
      <c r="W70" s="40"/>
      <c r="X70" s="40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ht="16.5">
      <c r="B71" s="96"/>
      <c r="C71" s="115"/>
      <c r="D71" s="96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40"/>
      <c r="W71" s="40"/>
      <c r="X71" s="40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ht="16.5">
      <c r="B72" s="96"/>
      <c r="C72" s="115"/>
      <c r="D72" s="96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40"/>
      <c r="W72" s="40"/>
      <c r="X72" s="40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16.5">
      <c r="B73" s="96"/>
      <c r="C73" s="115"/>
      <c r="D73" s="9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40"/>
      <c r="W73" s="40"/>
      <c r="X73" s="40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16.5">
      <c r="B74" s="96"/>
      <c r="C74" s="115"/>
      <c r="D74" s="9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40"/>
      <c r="W74" s="40"/>
      <c r="X74" s="40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6.5">
      <c r="B75" s="96"/>
      <c r="C75" s="115"/>
      <c r="D75" s="96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40"/>
      <c r="W75" s="40"/>
      <c r="X75" s="40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5">
      <c r="B76" s="21"/>
      <c r="C76" s="114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40"/>
      <c r="W76" s="40"/>
      <c r="X76" s="40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5">
      <c r="B77" s="21"/>
      <c r="C77" s="114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40"/>
      <c r="W77" s="40"/>
      <c r="X77" s="40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5">
      <c r="B78" s="21"/>
      <c r="C78" s="114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40"/>
      <c r="W78" s="40"/>
      <c r="X78" s="40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5">
      <c r="B79" s="21"/>
      <c r="C79" s="114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40"/>
      <c r="W79" s="40"/>
      <c r="X79" s="40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5">
      <c r="B80" s="21"/>
      <c r="C80" s="11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40"/>
      <c r="W80" s="40"/>
      <c r="X80" s="40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5">
      <c r="B81" s="21"/>
      <c r="C81" s="114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40"/>
      <c r="W81" s="40"/>
      <c r="X81" s="40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</sheetData>
  <sheetProtection/>
  <mergeCells count="33">
    <mergeCell ref="E56:O56"/>
    <mergeCell ref="E50:U50"/>
    <mergeCell ref="E52:T52"/>
    <mergeCell ref="E54:O54"/>
    <mergeCell ref="C3:X14"/>
    <mergeCell ref="E33:T33"/>
    <mergeCell ref="E45:U45"/>
    <mergeCell ref="V43:X43"/>
    <mergeCell ref="E49:U49"/>
    <mergeCell ref="E36:U36"/>
    <mergeCell ref="E55:O55"/>
    <mergeCell ref="V28:X28"/>
    <mergeCell ref="E39:O39"/>
    <mergeCell ref="E32:T32"/>
    <mergeCell ref="E34:U34"/>
    <mergeCell ref="E35:U35"/>
    <mergeCell ref="E53:U53"/>
    <mergeCell ref="E51:U51"/>
    <mergeCell ref="E47:T47"/>
    <mergeCell ref="E48:T48"/>
    <mergeCell ref="B43:B45"/>
    <mergeCell ref="E38:U38"/>
    <mergeCell ref="E37:T37"/>
    <mergeCell ref="D43:D44"/>
    <mergeCell ref="E43:U44"/>
    <mergeCell ref="E46:O46"/>
    <mergeCell ref="C43:C45"/>
    <mergeCell ref="B28:B30"/>
    <mergeCell ref="C28:C30"/>
    <mergeCell ref="D28:D29"/>
    <mergeCell ref="E28:U29"/>
    <mergeCell ref="E30:U30"/>
    <mergeCell ref="E31:O31"/>
  </mergeCells>
  <hyperlinks>
    <hyperlink ref="C68" r:id="rId1" display="ngoc.ag@viconship.com"/>
  </hyperlinks>
  <printOptions/>
  <pageMargins left="0.7" right="0.7" top="0.75" bottom="0.75" header="0.3" footer="0.3"/>
  <pageSetup horizontalDpi="600" verticalDpi="600" orientation="landscape" scale="3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2012-05-19T02:33:09Z</cp:lastPrinted>
  <dcterms:created xsi:type="dcterms:W3CDTF">1996-12-17T01:32:42Z</dcterms:created>
  <dcterms:modified xsi:type="dcterms:W3CDTF">2020-12-30T02:27:11Z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